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ajin_eramsyak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F16" i="1"/>
  <c r="G16" i="1"/>
  <c r="C72" i="1"/>
  <c r="D72" i="1"/>
  <c r="P76" i="1" l="1"/>
  <c r="M76" i="1"/>
  <c r="D76" i="1" s="1"/>
  <c r="J76" i="1"/>
  <c r="E76" i="1"/>
  <c r="C76" i="1"/>
  <c r="E75" i="1"/>
  <c r="D75" i="1"/>
  <c r="C75" i="1"/>
  <c r="P74" i="1"/>
  <c r="M74" i="1"/>
  <c r="J74" i="1"/>
  <c r="D74" i="1" s="1"/>
  <c r="G74" i="1"/>
  <c r="E74" i="1"/>
  <c r="C74" i="1"/>
  <c r="P73" i="1"/>
  <c r="M73" i="1"/>
  <c r="J73" i="1"/>
  <c r="G73" i="1"/>
  <c r="E73" i="1"/>
  <c r="D73" i="1"/>
  <c r="C73" i="1"/>
  <c r="M71" i="1"/>
  <c r="J71" i="1"/>
  <c r="G71" i="1"/>
  <c r="D71" i="1" s="1"/>
  <c r="E71" i="1"/>
  <c r="C71" i="1"/>
  <c r="P70" i="1"/>
  <c r="M70" i="1"/>
  <c r="J70" i="1"/>
  <c r="D70" i="1" s="1"/>
  <c r="G70" i="1"/>
  <c r="E70" i="1"/>
  <c r="C70" i="1"/>
  <c r="J69" i="1"/>
  <c r="G69" i="1"/>
  <c r="D69" i="1" s="1"/>
  <c r="E69" i="1"/>
  <c r="C69" i="1"/>
  <c r="P68" i="1"/>
  <c r="M68" i="1"/>
  <c r="J68" i="1"/>
  <c r="G68" i="1"/>
  <c r="E68" i="1"/>
  <c r="C68" i="1"/>
  <c r="P67" i="1"/>
  <c r="M67" i="1"/>
  <c r="J67" i="1"/>
  <c r="G67" i="1"/>
  <c r="E67" i="1"/>
  <c r="D67" i="1"/>
  <c r="C67" i="1"/>
  <c r="P66" i="1"/>
  <c r="M66" i="1"/>
  <c r="J66" i="1"/>
  <c r="D66" i="1" s="1"/>
  <c r="G66" i="1"/>
  <c r="E66" i="1"/>
  <c r="C66" i="1"/>
  <c r="P65" i="1"/>
  <c r="M65" i="1"/>
  <c r="J65" i="1"/>
  <c r="G65" i="1"/>
  <c r="D65" i="1" s="1"/>
  <c r="E65" i="1"/>
  <c r="C65" i="1"/>
  <c r="J64" i="1"/>
  <c r="G64" i="1"/>
  <c r="D64" i="1" s="1"/>
  <c r="E64" i="1"/>
  <c r="C64" i="1"/>
  <c r="J63" i="1"/>
  <c r="G63" i="1"/>
  <c r="E63" i="1"/>
  <c r="D63" i="1"/>
  <c r="C63" i="1"/>
  <c r="P62" i="1"/>
  <c r="M62" i="1"/>
  <c r="J62" i="1"/>
  <c r="G62" i="1"/>
  <c r="D62" i="1" s="1"/>
  <c r="E62" i="1"/>
  <c r="C62" i="1"/>
  <c r="P61" i="1"/>
  <c r="M61" i="1"/>
  <c r="J61" i="1"/>
  <c r="G61" i="1"/>
  <c r="D61" i="1" s="1"/>
  <c r="E61" i="1"/>
  <c r="C61" i="1"/>
  <c r="P60" i="1"/>
  <c r="M60" i="1"/>
  <c r="J60" i="1"/>
  <c r="D60" i="1" s="1"/>
  <c r="G60" i="1"/>
  <c r="E60" i="1"/>
  <c r="C60" i="1"/>
  <c r="P59" i="1"/>
  <c r="M59" i="1"/>
  <c r="J59" i="1"/>
  <c r="G59" i="1"/>
  <c r="E59" i="1"/>
  <c r="D59" i="1"/>
  <c r="C59" i="1"/>
  <c r="P58" i="1"/>
  <c r="M58" i="1"/>
  <c r="J58" i="1"/>
  <c r="G58" i="1"/>
  <c r="D58" i="1" s="1"/>
  <c r="E58" i="1"/>
  <c r="C58" i="1"/>
  <c r="P57" i="1"/>
  <c r="M57" i="1"/>
  <c r="J57" i="1"/>
  <c r="G57" i="1"/>
  <c r="D57" i="1" s="1"/>
  <c r="E57" i="1"/>
  <c r="C57" i="1"/>
  <c r="P56" i="1"/>
  <c r="M56" i="1"/>
  <c r="J56" i="1"/>
  <c r="D56" i="1" s="1"/>
  <c r="C56" i="1"/>
  <c r="P55" i="1"/>
  <c r="M55" i="1"/>
  <c r="J55" i="1"/>
  <c r="G55" i="1"/>
  <c r="D55" i="1" s="1"/>
  <c r="E55" i="1"/>
  <c r="C55" i="1"/>
  <c r="P54" i="1"/>
  <c r="M54" i="1"/>
  <c r="J54" i="1"/>
  <c r="D54" i="1" s="1"/>
  <c r="G54" i="1"/>
  <c r="E54" i="1"/>
  <c r="C54" i="1"/>
  <c r="P53" i="1"/>
  <c r="M53" i="1"/>
  <c r="J53" i="1"/>
  <c r="G53" i="1"/>
  <c r="E53" i="1"/>
  <c r="D53" i="1"/>
  <c r="C53" i="1"/>
  <c r="P52" i="1"/>
  <c r="M52" i="1"/>
  <c r="J52" i="1"/>
  <c r="G52" i="1"/>
  <c r="D52" i="1" s="1"/>
  <c r="E52" i="1"/>
  <c r="C52" i="1"/>
  <c r="P51" i="1"/>
  <c r="M51" i="1"/>
  <c r="J51" i="1"/>
  <c r="G51" i="1"/>
  <c r="D51" i="1" s="1"/>
  <c r="E51" i="1"/>
  <c r="C51" i="1"/>
  <c r="P50" i="1"/>
  <c r="M50" i="1"/>
  <c r="J50" i="1"/>
  <c r="D50" i="1" s="1"/>
  <c r="G50" i="1"/>
  <c r="E50" i="1"/>
  <c r="C50" i="1"/>
  <c r="P49" i="1"/>
  <c r="M49" i="1"/>
  <c r="J49" i="1"/>
  <c r="G49" i="1"/>
  <c r="E49" i="1"/>
  <c r="D49" i="1"/>
  <c r="C49" i="1"/>
  <c r="P48" i="1"/>
  <c r="M48" i="1"/>
  <c r="J48" i="1"/>
  <c r="G48" i="1"/>
  <c r="D48" i="1" s="1"/>
  <c r="E48" i="1"/>
  <c r="C48" i="1"/>
  <c r="P47" i="1"/>
  <c r="M47" i="1"/>
  <c r="J47" i="1"/>
  <c r="G47" i="1"/>
  <c r="D47" i="1" s="1"/>
  <c r="E47" i="1"/>
  <c r="C47" i="1"/>
  <c r="P46" i="1"/>
  <c r="M46" i="1"/>
  <c r="J46" i="1"/>
  <c r="D46" i="1" s="1"/>
  <c r="G46" i="1"/>
  <c r="E46" i="1"/>
  <c r="C46" i="1"/>
  <c r="P45" i="1"/>
  <c r="M45" i="1"/>
  <c r="J45" i="1"/>
  <c r="G45" i="1"/>
  <c r="E45" i="1"/>
  <c r="D45" i="1"/>
  <c r="C45" i="1"/>
  <c r="P44" i="1"/>
  <c r="M44" i="1"/>
  <c r="J44" i="1"/>
  <c r="G44" i="1"/>
  <c r="D44" i="1" s="1"/>
  <c r="E44" i="1"/>
  <c r="C44" i="1"/>
  <c r="P43" i="1"/>
  <c r="M43" i="1"/>
  <c r="J43" i="1"/>
  <c r="G43" i="1"/>
  <c r="D43" i="1" s="1"/>
  <c r="E43" i="1"/>
  <c r="C43" i="1"/>
  <c r="P42" i="1"/>
  <c r="M42" i="1"/>
  <c r="J42" i="1"/>
  <c r="G42" i="1"/>
  <c r="D42" i="1" s="1"/>
  <c r="E42" i="1"/>
  <c r="C42" i="1"/>
  <c r="P41" i="1"/>
  <c r="M41" i="1"/>
  <c r="G41" i="1"/>
  <c r="D41" i="1" s="1"/>
  <c r="E41" i="1"/>
  <c r="C41" i="1"/>
  <c r="P40" i="1"/>
  <c r="E40" i="1"/>
  <c r="D40" i="1"/>
  <c r="C40" i="1"/>
  <c r="P39" i="1"/>
  <c r="M39" i="1"/>
  <c r="J39" i="1"/>
  <c r="G39" i="1"/>
  <c r="D39" i="1" s="1"/>
  <c r="E39" i="1"/>
  <c r="C39" i="1"/>
  <c r="P38" i="1"/>
  <c r="M38" i="1"/>
  <c r="J38" i="1"/>
  <c r="G38" i="1"/>
  <c r="D38" i="1" s="1"/>
  <c r="E38" i="1"/>
  <c r="C38" i="1"/>
  <c r="P37" i="1"/>
  <c r="M37" i="1"/>
  <c r="J37" i="1"/>
  <c r="G37" i="1"/>
  <c r="E37" i="1"/>
  <c r="D37" i="1"/>
  <c r="C37" i="1"/>
  <c r="P36" i="1"/>
  <c r="M36" i="1"/>
  <c r="J36" i="1"/>
  <c r="D36" i="1" s="1"/>
  <c r="G36" i="1"/>
  <c r="E36" i="1"/>
  <c r="C36" i="1"/>
  <c r="P35" i="1"/>
  <c r="M35" i="1"/>
  <c r="J35" i="1"/>
  <c r="G35" i="1"/>
  <c r="D35" i="1" s="1"/>
  <c r="E35" i="1"/>
  <c r="C35" i="1"/>
  <c r="P34" i="1"/>
  <c r="M34" i="1"/>
  <c r="J34" i="1"/>
  <c r="D34" i="1" s="1"/>
  <c r="G34" i="1"/>
  <c r="E34" i="1"/>
  <c r="C34" i="1"/>
  <c r="P33" i="1"/>
  <c r="M33" i="1"/>
  <c r="J33" i="1"/>
  <c r="G33" i="1"/>
  <c r="E33" i="1"/>
  <c r="D33" i="1"/>
  <c r="C33" i="1"/>
  <c r="P32" i="1"/>
  <c r="M32" i="1"/>
  <c r="J32" i="1"/>
  <c r="G32" i="1"/>
  <c r="E32" i="1"/>
  <c r="C32" i="1"/>
  <c r="D32" i="1" s="1"/>
  <c r="P31" i="1"/>
  <c r="M31" i="1"/>
  <c r="J31" i="1"/>
  <c r="G31" i="1"/>
  <c r="D31" i="1" s="1"/>
  <c r="E31" i="1"/>
  <c r="C31" i="1"/>
  <c r="P30" i="1"/>
  <c r="M30" i="1"/>
  <c r="J30" i="1"/>
  <c r="D30" i="1" s="1"/>
  <c r="G30" i="1"/>
  <c r="E30" i="1"/>
  <c r="C30" i="1"/>
  <c r="M29" i="1"/>
  <c r="J29" i="1"/>
  <c r="G29" i="1"/>
  <c r="D29" i="1" s="1"/>
  <c r="E29" i="1"/>
  <c r="C29" i="1"/>
  <c r="P28" i="1"/>
  <c r="M28" i="1"/>
  <c r="J28" i="1"/>
  <c r="G28" i="1"/>
  <c r="D28" i="1" s="1"/>
  <c r="E28" i="1"/>
  <c r="C28" i="1"/>
  <c r="M27" i="1"/>
  <c r="J27" i="1"/>
  <c r="G27" i="1"/>
  <c r="E27" i="1"/>
  <c r="D27" i="1"/>
  <c r="C27" i="1"/>
  <c r="M26" i="1"/>
  <c r="D26" i="1" s="1"/>
  <c r="G26" i="1"/>
  <c r="E26" i="1"/>
  <c r="C26" i="1"/>
  <c r="S25" i="1"/>
  <c r="M25" i="1"/>
  <c r="G25" i="1"/>
  <c r="D25" i="1" s="1"/>
  <c r="E25" i="1"/>
  <c r="C25" i="1"/>
  <c r="J24" i="1"/>
  <c r="G24" i="1"/>
  <c r="E24" i="1"/>
  <c r="D24" i="1"/>
  <c r="C24" i="1"/>
  <c r="M23" i="1"/>
  <c r="D23" i="1" s="1"/>
  <c r="G23" i="1"/>
  <c r="E23" i="1"/>
  <c r="C23" i="1"/>
  <c r="P22" i="1"/>
  <c r="M22" i="1"/>
  <c r="L22" i="1"/>
  <c r="J22" i="1"/>
  <c r="D22" i="1" s="1"/>
  <c r="G22" i="1"/>
  <c r="E22" i="1"/>
  <c r="C22" i="1"/>
  <c r="P21" i="1"/>
  <c r="M21" i="1"/>
  <c r="M16" i="1" s="1"/>
  <c r="J21" i="1"/>
  <c r="G21" i="1"/>
  <c r="E21" i="1"/>
  <c r="D21" i="1"/>
  <c r="C21" i="1"/>
  <c r="G20" i="1"/>
  <c r="E20" i="1"/>
  <c r="D20" i="1"/>
  <c r="C20" i="1"/>
  <c r="P19" i="1"/>
  <c r="P16" i="1" s="1"/>
  <c r="M19" i="1"/>
  <c r="J19" i="1"/>
  <c r="G19" i="1"/>
  <c r="D19" i="1" s="1"/>
  <c r="E19" i="1"/>
  <c r="C19" i="1"/>
  <c r="C16" i="1" s="1"/>
  <c r="G18" i="1"/>
  <c r="D18" i="1" s="1"/>
  <c r="E18" i="1"/>
  <c r="C18" i="1"/>
  <c r="P17" i="1"/>
  <c r="J17" i="1"/>
  <c r="J16" i="1" s="1"/>
  <c r="G17" i="1"/>
  <c r="D17" i="1"/>
  <c r="C17" i="1"/>
  <c r="Q16" i="1"/>
  <c r="O16" i="1"/>
  <c r="N16" i="1"/>
  <c r="L16" i="1"/>
  <c r="K16" i="1"/>
  <c r="I16" i="1"/>
  <c r="H9" i="1"/>
  <c r="D15" i="1"/>
  <c r="C15" i="1"/>
  <c r="P14" i="1"/>
  <c r="D14" i="1"/>
  <c r="C14" i="1"/>
  <c r="P13" i="1"/>
  <c r="D13" i="1" s="1"/>
  <c r="C13" i="1"/>
  <c r="P12" i="1"/>
  <c r="D12" i="1"/>
  <c r="C12" i="1"/>
  <c r="P11" i="1"/>
  <c r="D11" i="1" s="1"/>
  <c r="C11" i="1"/>
  <c r="R10" i="1"/>
  <c r="Q10" i="1"/>
  <c r="Q9" i="1" s="1"/>
  <c r="O10" i="1"/>
  <c r="O9" i="1" s="1"/>
  <c r="N10" i="1"/>
  <c r="M10" i="1"/>
  <c r="M9" i="1" s="1"/>
  <c r="L10" i="1"/>
  <c r="K10" i="1"/>
  <c r="K9" i="1" s="1"/>
  <c r="J10" i="1"/>
  <c r="I10" i="1"/>
  <c r="I9" i="1" s="1"/>
  <c r="H10" i="1"/>
  <c r="G10" i="1"/>
  <c r="F10" i="1"/>
  <c r="E10" i="1"/>
  <c r="N9" i="1"/>
  <c r="L9" i="1"/>
  <c r="F9" i="1"/>
  <c r="P4" i="1"/>
  <c r="J9" i="1" l="1"/>
  <c r="K5" i="1"/>
  <c r="C10" i="1"/>
  <c r="D10" i="1"/>
  <c r="E16" i="1"/>
  <c r="E9" i="1"/>
  <c r="D68" i="1"/>
  <c r="G9" i="1"/>
  <c r="C9" i="1"/>
  <c r="D16" i="1"/>
  <c r="P10" i="1"/>
  <c r="P9" i="1" s="1"/>
  <c r="D9" i="1" l="1"/>
</calcChain>
</file>

<file path=xl/comments1.xml><?xml version="1.0" encoding="utf-8"?>
<comments xmlns="http://schemas.openxmlformats.org/spreadsheetml/2006/main">
  <authors>
    <author>Author</author>
  </authors>
  <commentList>
    <comment ref="J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<sst xmlns="http://schemas.openxmlformats.org/spreadsheetml/2006/main" count="165" uniqueCount="148">
  <si>
    <t xml:space="preserve"> </t>
  </si>
  <si>
    <t>Տեղեկանք</t>
  </si>
  <si>
    <t>հազ. դրամ</t>
  </si>
  <si>
    <t>ԴՐԱՄԱՇՆՈՐՀԸ</t>
  </si>
  <si>
    <t xml:space="preserve">2021թ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</si>
  <si>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</si>
  <si>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</si>
  <si>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</si>
  <si>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</si>
  <si>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</si>
  <si>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</si>
  <si>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</si>
  <si>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</si>
  <si>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1. Ընդամենը չկապակցված տրանսֆերտներ, այդ թվում`</t>
  </si>
  <si>
    <t>1</t>
  </si>
  <si>
    <t>«Աջակցություն Հայաստանում մարդու իրավունքների պաշտպանությանը» ֆինանսավորման համաձայնագրի թիվ 1 լրացում</t>
  </si>
  <si>
    <t>2</t>
  </si>
  <si>
    <t>«Աջակցություն Հայաստանում հանրային կառավարման ոլորտի բարեփոխումներին. առավել արդյունավետ եւ արձագանքող հանրային կառավարման միջոցով ծառայությունների մատուցման որակի բարելավում»</t>
  </si>
  <si>
    <t>3</t>
  </si>
  <si>
    <t xml:space="preserve">«Որակավորումների բարելավում` ավելի լավ աշխատատեղերի համար» </t>
  </si>
  <si>
    <t>4</t>
  </si>
  <si>
    <t>«Հայաստանում պետական ֆինանսների քաղաքականության բարեփոխումների ծրագիր»</t>
  </si>
  <si>
    <t>5</t>
  </si>
  <si>
    <t>* COVID-19 դիմակայման պայմանագիր</t>
  </si>
  <si>
    <t>Ընդամենը կապակցված տրանսֆերտներ, այդ թվում`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</si>
  <si>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</si>
  <si>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</si>
  <si>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</si>
  <si>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Ֆրանսիայի Հանրապետության կառավարության աջակցությամբ
իրականացվող՝ Վեդու ջրամբարի կառուցման դրամաշնորհային ծրագիր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</si>
  <si>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</si>
  <si>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6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</si>
  <si>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</si>
  <si>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7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</si>
  <si>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</si>
  <si>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8</t>
  </si>
  <si>
    <t>Վերակառուցման և զարգացման եվրոպական բանկի աջակցությամբ իրականացվող «Կոտայքի և_x000D_ Գեղարքունիքի մարզի կոշտ թափոնների կառավարման» դրամաշնորհային ծրագիր</t>
  </si>
  <si>
    <t>9</t>
  </si>
  <si>
    <t>**Եվրոպական միության հարևանության  ներդրումային գործիքի աջակցությամբ իրականացվող_x000D_ «Երևանի կոշտ թափոնների կառավարման» դրամաշնորհային ծրագիր</t>
  </si>
  <si>
    <t>10</t>
  </si>
  <si>
    <t>Արևելյան եվրոպայի էներգախնայողության և բնապահպանական գործընկերության ֆոնդի_x000D_ աջակցությամբ իրականացվող «Երևանի կոշտ թափոնների կառավարման» դրամաշնորհային ծրագիր</t>
  </si>
  <si>
    <t>11</t>
  </si>
  <si>
    <t>Վերակառուցման և զարգացման եվրոպական բանկի աջակցությամբ իրականացվող «Կոտայքի և_x000D_ Գեղարքունիքի մարզի կոշտ թափոնների կառավարման խորհրդատվության համար»_x000D_ դրամաշնորհային  ծրագիր</t>
  </si>
  <si>
    <t>12</t>
  </si>
  <si>
    <t>Եվրոպական ներդրումային բանկի աջակցությամբ իրականացվող Հյուսիս-հարավ միջանցքի_x000D_ զարգացման դրամաշնորհային ծրագիր, Տրանշ 3</t>
  </si>
  <si>
    <t>13</t>
  </si>
  <si>
    <t xml:space="preserve">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</si>
  <si>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14</t>
  </si>
  <si>
    <t>Վերակառուցման և զարգացման եվրոպական բանկի աջակցությամբ իրականացվող Երևանի ջրամատակարարման բարելավման դրամաշնորհային ծրագիր</t>
  </si>
  <si>
    <t>15</t>
  </si>
  <si>
    <t>Գերմանիայի զարգացման և Եվրոպական միության հարևանության ներդրումային բանկի_x000D_ աջակցությամբ իրականացվող ջրամատակարարման և ջրահեռացման ենթակառուցվածքների_x000D_ դրամաշնորհային ծրագիր` երրորդ փուլ</t>
  </si>
  <si>
    <t>16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</si>
  <si>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</si>
  <si>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17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</si>
  <si>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</si>
  <si>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18</t>
  </si>
  <si>
    <t>Արևելյան եվրոպայի էներգախնայողության և բնապահպանական գործընկերության ֆոնդի_x000D_ աջակցությամբ իրականացվող Երևանի քաղաքային լուսավորության դրամաշնորհային ծրագրի կատարման ապահովում</t>
  </si>
  <si>
    <t>19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</si>
  <si>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</si>
  <si>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20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</si>
  <si>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</si>
  <si>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21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</si>
  <si>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</si>
  <si>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22</t>
  </si>
  <si>
    <t>Վերակառուցման և զարգացման վրոպական բանկի աջակցությամբ իրականացվող Գյումրու քաղաքային ճանապարհների վերանորոգման ծրագրի շրջանակներում նախագծա-նախահաշվային աշխատանքների իրականացում</t>
  </si>
  <si>
    <t>23</t>
  </si>
  <si>
    <t>***Վերակառուցման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</si>
  <si>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24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</si>
  <si>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ծրագիր</t>
  </si>
  <si>
    <t>25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</si>
  <si>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ծրագրի շրջանակներում իրականացվող ներդրումներ</t>
  </si>
  <si>
    <t>26</t>
  </si>
  <si>
    <t>Եվրոպական միության աջակցությամբ իրականացվող Հայաստանի տարածքային զարգացման դրամաշնորհային ծրագիր</t>
  </si>
  <si>
    <t>27</t>
  </si>
  <si>
    <t>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</si>
  <si>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28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</si>
  <si>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</si>
  <si>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29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</si>
  <si>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</si>
  <si>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30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</si>
  <si>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</si>
  <si>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31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</si>
  <si>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</si>
  <si>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32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</si>
  <si>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</si>
  <si>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33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</si>
  <si>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</si>
  <si>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34</t>
  </si>
  <si>
    <t xml:space="preserve">Եվրասիական հիմնադրամի միջոցներից ֆինանսավորվող &lt;&lt;Առողջապահության առաջնային օղակում ոչ վարակիչ հիվանդությունների կանխարգելման եվ վերահսկողության  կատարելագործում&gt;&gt;  ծրագրի շրջանակներում սքրինինգների իրականացման համար տեխնիկական կարողությունների ընդլայնում    </t>
  </si>
  <si>
    <t>35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</si>
  <si>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</si>
  <si>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36</t>
  </si>
  <si>
    <t>Վերակառուցման և զարգացման միջազգային բանկի աջակցությամբ իրականացվող_x000D_ «Գյուղատնտեսության ոլորտում քաղաքականության մոնիթորինգի և գնահատման կարողությունների զարգացման» դրամաշնորհային ծրագիր</t>
  </si>
  <si>
    <t>37</t>
  </si>
  <si>
    <t>ԱՄՆ կառավարության աջակցությամբ իրականացվող «Հազարամյակի մարտահրավեր» դրամաշնորհային ծրագրի արդյունքում ձևավորված ֆինանսական միջոցների կառավարում</t>
  </si>
  <si>
    <t>38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</si>
  <si>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</si>
  <si>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39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</si>
  <si>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</si>
  <si>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40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</si>
  <si>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</si>
  <si>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41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</si>
  <si>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</si>
  <si>
    <t>42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</si>
  <si>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ծրագիր</t>
  </si>
  <si>
    <t>43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</si>
  <si>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</si>
  <si>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44</t>
  </si>
  <si>
    <t>Գլոբալ էկոլոգիական հիմնադրամի աջակցությամբ իրականացվող «Հայաստանում_x000D_ արտադրողականության աճին ուղղված հողերի  կայուն կառավարում» դրամաշնորհային ծրագիր</t>
  </si>
  <si>
    <t>45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</si>
  <si>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</si>
  <si>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46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</si>
  <si>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</si>
  <si>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47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</si>
  <si>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</si>
  <si>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48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</si>
  <si>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</si>
  <si>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49</t>
  </si>
  <si>
    <t>Համաշխարհային բանկի աջակցությամբ իրականացվող «Հայաստանում ԵՄ-ն հանուն նորարարության» դրամաշնորհային փորձնական ծրագրի շրջանակներում ԳՏՃՄ ոլորտներում կրթության բարելավում, «Կրթության զարգացման և նորարարության ազգային կենտրոնի»  զարգացում</t>
  </si>
  <si>
    <t>50</t>
  </si>
  <si>
    <t xml:space="preserve"> Համաշխարհային բանկի աջակցությամբ իրականացվող «Հայաստանում ԵՄ-ն հանուն նորարարության» դրամաշնորհային փորձնական ծրագրի շրջանակներում Տավուշի մարզում ԳՏՃՄ ոլորտների կրթական միջավայրի բարելավում </t>
  </si>
  <si>
    <t>51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</si>
  <si>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</si>
  <si>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52</t>
  </si>
  <si>
    <r>
      <rPr>
        <sz val="12"/>
        <rFont val="GHEA Grapalat"/>
        <family val="3"/>
      </rPr>
      <t>5*</t>
    </r>
    <r>
      <rPr>
        <sz val="14"/>
        <rFont val="GHEA Grapalat"/>
        <family val="3"/>
      </rPr>
  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  </r>
  </si>
  <si>
    <t>53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</si>
  <si>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</si>
  <si>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54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</si>
  <si>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</si>
  <si>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55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</si>
  <si>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</si>
  <si>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56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</si>
  <si>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</si>
  <si>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57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</si>
  <si>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</si>
  <si>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58</t>
  </si>
  <si>
    <t>Ժամանակի օգտագործման փորձնական հետազոտության իրականացման ծրագրի շրջանակում Վիճակագրական կոմիտեի տեխնիկական հագեցվածության բարելավում</t>
  </si>
  <si>
    <t>59</t>
  </si>
  <si>
    <t>Վերակառուցման և զարգացման եվրոպական բանկի աջակցությամբ իրականացվող «Մեղրիի սահմանային անցակետի ծրագիր» դրամաշնորհային ծրագրի շրջանակներում ՀՀ պետական եկամուտների կոմիտեի նոր շենքային պայմանների ապահովում</t>
  </si>
  <si>
    <t>Եվրո/դրամ 574.79</t>
  </si>
  <si>
    <t>ԱՄՆ դոլար/դրամ 493.76</t>
  </si>
  <si>
    <t>* Համաձայն ՀՀ կառ.18.02.2021թ. N 205-Ն որոշում</t>
  </si>
  <si>
    <t>**Համաձայն ՀՀ կառ.25.03.2021թ. N 415-Ն որոշում</t>
  </si>
  <si>
    <t>***Համաձայն ՀՀ կառ.25.03.2021թ. N 415-Ն որոշում</t>
  </si>
  <si>
    <t>4*Համաձայն ՀՀ կառ.11.05.2021թ. N 333-Ն որոշում</t>
  </si>
  <si>
    <t>5*Համաձայն ՀՀ կառ.11.03.2021թ. N 337-Ն որոշում</t>
  </si>
  <si>
    <t>2021 թվականի պետական բյուջեով նախատեսված Հայաստանի Հանրապետությանը տրամադրված դրամաշնորհների վերաբերյալ 31.03.2021թ. Դրությամբ</t>
  </si>
  <si>
    <t>60</t>
  </si>
  <si>
    <t>Ժամանակի օգտագործման փորձնական հետազոտություն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</si>
</sst>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(* #,##0.0_);_(* \(#,##0.0\);_(* &quot;-&quot;??_);_(@_)"/>
    <numFmt numFmtId="166" formatCode="_(* #,##0.00_);_(* \(#,##0.00\);_(* &quot;-&quot;?_);_(@_)"/>
    <numFmt numFmtId="167" formatCode="_(* #,##0_);_(* \(#,##0\);_(* &quot;-&quot;??_);_(@_)"/>
    <numFmt numFmtId="168" formatCode="_(* #,##0.0_);_(* \(#,##0.0\);_(* &quot;-&quot;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b/>
      <sz val="14"/>
      <color rgb="FFFF0000"/>
      <name val="GHEA Grapalat"/>
      <family val="3"/>
    </font>
    <font>
      <b/>
      <sz val="12"/>
      <color rgb="FF000000"/>
      <name val="GHEA Grapalat"/>
      <family val="3"/>
    </font>
    <font>
      <sz val="10"/>
      <name val="Times Armenian"/>
      <family val="1"/>
    </font>
    <font>
      <sz val="14"/>
      <color rgb="FFFF0000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0"/>
      <name val="Arial"/>
      <family val="2"/>
    </font>
    <font>
      <sz val="11"/>
      <name val="GHEA Grapalat"/>
      <family val="3"/>
    </font>
    <font>
      <b/>
      <i/>
      <sz val="12"/>
      <color rgb="FF000000"/>
      <name val="GHEA Grapalat"/>
      <family val="3"/>
    </font>
    <font>
      <sz val="12"/>
      <color rgb="FF000000"/>
      <name val="GHEA Grapalat"/>
      <family val="3"/>
    </font>
    <font>
      <sz val="14"/>
      <color theme="1"/>
      <name val="GHEA Grapalat"/>
      <family val="3"/>
    </font>
    <font>
      <sz val="12"/>
      <color theme="1"/>
      <name val="GHEA Grapalat"/>
      <family val="3"/>
    </font>
    <font>
      <sz val="13"/>
      <color theme="1"/>
      <name val="GHEA Grapalat"/>
      <family val="3"/>
    </font>
    <font>
      <sz val="12"/>
      <color rgb="FFFF0000"/>
      <name val="GHEA Grapalat"/>
      <family val="3"/>
    </font>
    <font>
      <sz val="14"/>
      <name val="Times Armenian"/>
      <family val="1"/>
    </font>
    <font>
      <sz val="13"/>
      <color rgb="FFFF0000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9" fillId="0" borderId="0"/>
    <xf numFmtId="0" fontId="14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168" fontId="13" fillId="2" borderId="1" xfId="4" applyNumberFormat="1" applyFont="1" applyFill="1" applyBorder="1" applyAlignment="1">
      <alignment horizontal="right" vertical="center"/>
    </xf>
    <xf numFmtId="166" fontId="8" fillId="2" borderId="1" xfId="2" applyNumberFormat="1" applyFont="1" applyFill="1" applyBorder="1" applyAlignment="1">
      <alignment horizontal="center" vertical="center"/>
    </xf>
    <xf numFmtId="166" fontId="2" fillId="2" borderId="1" xfId="4" applyNumberFormat="1" applyFont="1" applyFill="1" applyBorder="1" applyAlignment="1">
      <alignment vertical="center"/>
    </xf>
    <xf numFmtId="166" fontId="2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1" xfId="5" applyFont="1" applyFill="1" applyBorder="1" applyAlignment="1">
      <alignment horizontal="left" vertical="center" wrapText="1"/>
    </xf>
    <xf numFmtId="166" fontId="2" fillId="2" borderId="1" xfId="2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64" fontId="2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 vertical="center" wrapText="1"/>
    </xf>
    <xf numFmtId="43" fontId="3" fillId="2" borderId="0" xfId="2" applyFont="1" applyFill="1" applyBorder="1" applyAlignment="1">
      <alignment horizontal="center"/>
    </xf>
    <xf numFmtId="0" fontId="2" fillId="2" borderId="0" xfId="0" applyFont="1" applyFill="1" applyBorder="1"/>
    <xf numFmtId="166" fontId="3" fillId="2" borderId="0" xfId="0" applyNumberFormat="1" applyFont="1" applyFill="1" applyBorder="1" applyAlignment="1">
      <alignment horizontal="center"/>
    </xf>
    <xf numFmtId="0" fontId="2" fillId="2" borderId="0" xfId="3" applyFont="1" applyFill="1" applyBorder="1" applyAlignment="1">
      <alignment vertical="center"/>
    </xf>
    <xf numFmtId="167" fontId="2" fillId="2" borderId="0" xfId="2" applyNumberFormat="1" applyFont="1" applyFill="1" applyBorder="1"/>
    <xf numFmtId="43" fontId="2" fillId="2" borderId="0" xfId="0" applyNumberFormat="1" applyFont="1" applyFill="1" applyBorder="1"/>
    <xf numFmtId="0" fontId="8" fillId="2" borderId="0" xfId="0" applyFont="1" applyFill="1" applyBorder="1"/>
    <xf numFmtId="43" fontId="2" fillId="2" borderId="0" xfId="2" applyFont="1" applyFill="1" applyBorder="1"/>
    <xf numFmtId="168" fontId="2" fillId="2" borderId="0" xfId="0" applyNumberFormat="1" applyFont="1" applyFill="1" applyBorder="1"/>
    <xf numFmtId="168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166" fontId="3" fillId="2" borderId="1" xfId="4" applyNumberFormat="1" applyFont="1" applyFill="1" applyBorder="1" applyAlignment="1">
      <alignment vertical="center"/>
    </xf>
    <xf numFmtId="0" fontId="10" fillId="2" borderId="0" xfId="0" applyFont="1" applyFill="1" applyBorder="1"/>
    <xf numFmtId="0" fontId="11" fillId="2" borderId="0" xfId="0" applyFont="1" applyFill="1" applyBorder="1"/>
    <xf numFmtId="49" fontId="13" fillId="2" borderId="1" xfId="1" applyNumberFormat="1" applyFont="1" applyFill="1" applyBorder="1" applyAlignment="1">
      <alignment horizontal="left" vertical="center" wrapText="1"/>
    </xf>
    <xf numFmtId="168" fontId="4" fillId="2" borderId="0" xfId="0" applyNumberFormat="1" applyFont="1" applyFill="1" applyBorder="1"/>
    <xf numFmtId="166" fontId="8" fillId="2" borderId="1" xfId="4" applyNumberFormat="1" applyFont="1" applyFill="1" applyBorder="1" applyAlignment="1">
      <alignment vertical="center"/>
    </xf>
    <xf numFmtId="165" fontId="16" fillId="2" borderId="1" xfId="0" applyNumberFormat="1" applyFont="1" applyFill="1" applyBorder="1" applyAlignment="1">
      <alignment horizontal="right" vertical="center" shrinkToFit="1"/>
    </xf>
    <xf numFmtId="166" fontId="2" fillId="2" borderId="9" xfId="2" applyNumberFormat="1" applyFont="1" applyFill="1" applyBorder="1" applyAlignment="1">
      <alignment horizontal="center" vertical="center"/>
    </xf>
    <xf numFmtId="166" fontId="8" fillId="2" borderId="1" xfId="2" applyNumberFormat="1" applyFont="1" applyFill="1" applyBorder="1" applyAlignment="1">
      <alignment vertical="center"/>
    </xf>
    <xf numFmtId="49" fontId="18" fillId="2" borderId="1" xfId="1" applyNumberFormat="1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left" vertical="center" wrapText="1"/>
    </xf>
    <xf numFmtId="166" fontId="18" fillId="2" borderId="1" xfId="2" applyNumberFormat="1" applyFont="1" applyFill="1" applyBorder="1" applyAlignment="1">
      <alignment horizontal="center" vertical="center"/>
    </xf>
    <xf numFmtId="166" fontId="18" fillId="2" borderId="1" xfId="4" applyNumberFormat="1" applyFont="1" applyFill="1" applyBorder="1" applyAlignment="1">
      <alignment vertical="center"/>
    </xf>
    <xf numFmtId="166" fontId="18" fillId="2" borderId="1" xfId="2" applyNumberFormat="1" applyFont="1" applyFill="1" applyBorder="1" applyAlignment="1">
      <alignment vertical="center"/>
    </xf>
    <xf numFmtId="0" fontId="20" fillId="2" borderId="0" xfId="0" applyFont="1" applyFill="1" applyBorder="1"/>
    <xf numFmtId="43" fontId="4" fillId="2" borderId="0" xfId="2" applyFont="1" applyFill="1" applyBorder="1"/>
    <xf numFmtId="0" fontId="4" fillId="2" borderId="5" xfId="0" applyFont="1" applyFill="1" applyBorder="1"/>
    <xf numFmtId="0" fontId="4" fillId="2" borderId="1" xfId="0" applyFont="1" applyFill="1" applyBorder="1"/>
    <xf numFmtId="0" fontId="8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2" fontId="22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23" fillId="2" borderId="0" xfId="3" applyFont="1" applyFill="1" applyBorder="1" applyAlignment="1">
      <alignment vertical="center"/>
    </xf>
    <xf numFmtId="0" fontId="11" fillId="2" borderId="0" xfId="0" applyFont="1" applyFill="1" applyBorder="1" applyAlignment="1">
      <alignment horizontal="left" wrapText="1"/>
    </xf>
    <xf numFmtId="0" fontId="4" fillId="2" borderId="0" xfId="3" applyFont="1" applyFill="1" applyBorder="1" applyAlignment="1">
      <alignment vertical="center"/>
    </xf>
    <xf numFmtId="0" fontId="2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3" fillId="2" borderId="4" xfId="2" applyNumberFormat="1" applyFont="1" applyFill="1" applyBorder="1" applyAlignment="1">
      <alignment horizontal="center" vertical="center"/>
    </xf>
    <xf numFmtId="165" fontId="3" fillId="2" borderId="5" xfId="2" applyNumberFormat="1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/>
    </xf>
    <xf numFmtId="166" fontId="13" fillId="2" borderId="1" xfId="4" applyNumberFormat="1" applyFont="1" applyFill="1" applyBorder="1" applyAlignment="1">
      <alignment horizontal="right" vertical="center"/>
    </xf>
    <xf numFmtId="166" fontId="4" fillId="2" borderId="1" xfId="3" applyNumberFormat="1" applyFont="1" applyFill="1" applyBorder="1" applyAlignment="1">
      <alignment vertical="center"/>
    </xf>
    <xf numFmtId="166" fontId="15" fillId="2" borderId="1" xfId="0" applyNumberFormat="1" applyFont="1" applyFill="1" applyBorder="1" applyAlignment="1">
      <alignment vertical="center" wrapText="1"/>
    </xf>
    <xf numFmtId="166" fontId="4" fillId="2" borderId="0" xfId="0" applyNumberFormat="1" applyFont="1" applyFill="1" applyBorder="1"/>
    <xf numFmtId="166" fontId="13" fillId="2" borderId="1" xfId="0" applyNumberFormat="1" applyFont="1" applyFill="1" applyBorder="1" applyAlignment="1">
      <alignment horizontal="right" vertical="center" shrinkToFit="1"/>
    </xf>
    <xf numFmtId="166" fontId="17" fillId="2" borderId="1" xfId="0" applyNumberFormat="1" applyFont="1" applyFill="1" applyBorder="1" applyAlignment="1">
      <alignment horizontal="right" vertical="center" shrinkToFit="1"/>
    </xf>
    <xf numFmtId="166" fontId="6" fillId="2" borderId="1" xfId="0" applyNumberFormat="1" applyFont="1" applyFill="1" applyBorder="1" applyAlignment="1">
      <alignment horizontal="right" vertical="center" shrinkToFit="1"/>
    </xf>
    <xf numFmtId="166" fontId="3" fillId="2" borderId="0" xfId="0" applyNumberFormat="1" applyFont="1" applyFill="1" applyBorder="1" applyAlignment="1">
      <alignment horizontal="center" vertical="center" wrapText="1"/>
    </xf>
    <xf numFmtId="166" fontId="19" fillId="2" borderId="1" xfId="4" applyNumberFormat="1" applyFont="1" applyFill="1" applyBorder="1" applyAlignment="1">
      <alignment horizontal="right" vertical="center"/>
    </xf>
    <xf numFmtId="166" fontId="4" fillId="2" borderId="1" xfId="0" applyNumberFormat="1" applyFont="1" applyFill="1" applyBorder="1"/>
    <xf numFmtId="165" fontId="6" fillId="2" borderId="0" xfId="0" applyNumberFormat="1" applyFont="1" applyFill="1" applyBorder="1" applyAlignment="1">
      <alignment horizontal="right" vertical="center" shrinkToFit="1"/>
    </xf>
  </cellXfs>
  <cellStyles count="6">
    <cellStyle name="Comma" xfId="2" builtinId="3"/>
    <cellStyle name="Normal" xfId="0" builtinId="0"/>
    <cellStyle name="Normal_Grants quartal" xfId="5"/>
    <cellStyle name="Normal_Transfert" xfId="3"/>
    <cellStyle name="Normal_transfert-08" xfId="4"/>
    <cellStyle name="RowLevel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IRA~1.MAN/AppData/Local/Temp/2021-Dramashnorh-03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1"/>
      <sheetName val="Hav 2"/>
      <sheetName val="hav 11"/>
      <sheetName val="չկապ-ուղերձ"/>
      <sheetName val="դրամաշնորհ"/>
      <sheetName val="AMPOP"/>
      <sheetName val="V"/>
      <sheetName val="02"/>
    </sheetNames>
    <sheetDataSet>
      <sheetData sheetId="0"/>
      <sheetData sheetId="1"/>
      <sheetData sheetId="2"/>
      <sheetData sheetId="3"/>
      <sheetData sheetId="4">
        <row r="11">
          <cell r="L11">
            <v>5251571.5999999996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Z102"/>
  <sheetViews>
    <sheetView tabSelected="1" zoomScale="73" zoomScaleNormal="73" workbookViewId="0">
      <selection activeCell="B12" sqref="B12"/>
    </sheetView>
  </sheetViews>
  <sheetFormatPr defaultRowHeight="18.75" x14ac:dyDescent="0.35"/>
  <cols>
    <col min="1" max="1" width="6.42578125" style="50" customWidth="1"/>
    <col min="2" max="2" width="135.28515625" style="53" customWidth="1"/>
    <col min="3" max="3" width="23" style="53" bestFit="1" customWidth="1"/>
    <col min="4" max="4" width="29" style="53" bestFit="1" customWidth="1"/>
    <col min="5" max="5" width="23.85546875" style="53" customWidth="1"/>
    <col min="6" max="7" width="24.28515625" style="7" customWidth="1"/>
    <col min="8" max="8" width="22.85546875" style="54" bestFit="1" customWidth="1"/>
    <col min="9" max="9" width="23.7109375" style="7" customWidth="1"/>
    <col min="10" max="10" width="27.85546875" style="7" customWidth="1"/>
    <col min="11" max="11" width="21.7109375" style="7" customWidth="1"/>
    <col min="12" max="12" width="23.28515625" style="7" customWidth="1"/>
    <col min="13" max="13" width="21.85546875" style="7" customWidth="1"/>
    <col min="14" max="14" width="23.7109375" style="7" customWidth="1"/>
    <col min="15" max="15" width="24.28515625" style="7" customWidth="1"/>
    <col min="16" max="16" width="29.28515625" style="7" bestFit="1" customWidth="1"/>
    <col min="17" max="17" width="29" style="7" customWidth="1"/>
    <col min="18" max="18" width="20" style="7" hidden="1" customWidth="1"/>
    <col min="19" max="19" width="19.5703125" style="7" customWidth="1"/>
    <col min="20" max="20" width="9.140625" style="7"/>
    <col min="21" max="21" width="13.85546875" style="7" bestFit="1" customWidth="1"/>
    <col min="22" max="23" width="9.140625" style="7"/>
    <col min="24" max="24" width="14" style="7" bestFit="1" customWidth="1"/>
    <col min="25" max="26" width="9.140625" style="7"/>
    <col min="27" max="27" width="15.42578125" style="7" bestFit="1" customWidth="1"/>
    <col min="28" max="256" width="9.140625" style="7"/>
    <col min="257" max="257" width="5.85546875" style="7" customWidth="1"/>
    <col min="258" max="258" width="135.28515625" style="7" customWidth="1"/>
    <col min="259" max="259" width="23.85546875" style="7" customWidth="1"/>
    <col min="260" max="260" width="28.85546875" style="7" bestFit="1" customWidth="1"/>
    <col min="261" max="261" width="23.85546875" style="7" customWidth="1"/>
    <col min="262" max="262" width="22" style="7" customWidth="1"/>
    <col min="263" max="263" width="22.5703125" style="7" customWidth="1"/>
    <col min="264" max="264" width="21.140625" style="7" bestFit="1" customWidth="1"/>
    <col min="265" max="265" width="22" style="7" customWidth="1"/>
    <col min="266" max="266" width="27.85546875" style="7" customWidth="1"/>
    <col min="267" max="267" width="21.7109375" style="7" customWidth="1"/>
    <col min="268" max="268" width="23.7109375" style="7" customWidth="1"/>
    <col min="269" max="269" width="21.85546875" style="7" customWidth="1"/>
    <col min="270" max="270" width="23.7109375" style="7" customWidth="1"/>
    <col min="271" max="271" width="22.42578125" style="7" bestFit="1" customWidth="1"/>
    <col min="272" max="272" width="22.28515625" style="7" bestFit="1" customWidth="1"/>
    <col min="273" max="273" width="21.85546875" style="7" customWidth="1"/>
    <col min="274" max="274" width="0" style="7" hidden="1" customWidth="1"/>
    <col min="275" max="275" width="19.5703125" style="7" customWidth="1"/>
    <col min="276" max="512" width="9.140625" style="7"/>
    <col min="513" max="513" width="5.85546875" style="7" customWidth="1"/>
    <col min="514" max="514" width="135.28515625" style="7" customWidth="1"/>
    <col min="515" max="515" width="23.85546875" style="7" customWidth="1"/>
    <col min="516" max="516" width="28.85546875" style="7" bestFit="1" customWidth="1"/>
    <col min="517" max="517" width="23.85546875" style="7" customWidth="1"/>
    <col min="518" max="518" width="22" style="7" customWidth="1"/>
    <col min="519" max="519" width="22.5703125" style="7" customWidth="1"/>
    <col min="520" max="520" width="21.140625" style="7" bestFit="1" customWidth="1"/>
    <col min="521" max="521" width="22" style="7" customWidth="1"/>
    <col min="522" max="522" width="27.85546875" style="7" customWidth="1"/>
    <col min="523" max="523" width="21.7109375" style="7" customWidth="1"/>
    <col min="524" max="524" width="23.7109375" style="7" customWidth="1"/>
    <col min="525" max="525" width="21.85546875" style="7" customWidth="1"/>
    <col min="526" max="526" width="23.7109375" style="7" customWidth="1"/>
    <col min="527" max="527" width="22.42578125" style="7" bestFit="1" customWidth="1"/>
    <col min="528" max="528" width="22.28515625" style="7" bestFit="1" customWidth="1"/>
    <col min="529" max="529" width="21.85546875" style="7" customWidth="1"/>
    <col min="530" max="530" width="0" style="7" hidden="1" customWidth="1"/>
    <col min="531" max="531" width="19.5703125" style="7" customWidth="1"/>
    <col min="532" max="768" width="9.140625" style="7"/>
    <col min="769" max="769" width="5.85546875" style="7" customWidth="1"/>
    <col min="770" max="770" width="135.28515625" style="7" customWidth="1"/>
    <col min="771" max="771" width="23.85546875" style="7" customWidth="1"/>
    <col min="772" max="772" width="28.85546875" style="7" bestFit="1" customWidth="1"/>
    <col min="773" max="773" width="23.85546875" style="7" customWidth="1"/>
    <col min="774" max="774" width="22" style="7" customWidth="1"/>
    <col min="775" max="775" width="22.5703125" style="7" customWidth="1"/>
    <col min="776" max="776" width="21.140625" style="7" bestFit="1" customWidth="1"/>
    <col min="777" max="777" width="22" style="7" customWidth="1"/>
    <col min="778" max="778" width="27.85546875" style="7" customWidth="1"/>
    <col min="779" max="779" width="21.7109375" style="7" customWidth="1"/>
    <col min="780" max="780" width="23.7109375" style="7" customWidth="1"/>
    <col min="781" max="781" width="21.85546875" style="7" customWidth="1"/>
    <col min="782" max="782" width="23.7109375" style="7" customWidth="1"/>
    <col min="783" max="783" width="22.42578125" style="7" bestFit="1" customWidth="1"/>
    <col min="784" max="784" width="22.28515625" style="7" bestFit="1" customWidth="1"/>
    <col min="785" max="785" width="21.85546875" style="7" customWidth="1"/>
    <col min="786" max="786" width="0" style="7" hidden="1" customWidth="1"/>
    <col min="787" max="787" width="19.5703125" style="7" customWidth="1"/>
    <col min="788" max="1024" width="9.140625" style="7"/>
    <col min="1025" max="1025" width="5.85546875" style="7" customWidth="1"/>
    <col min="1026" max="1026" width="135.28515625" style="7" customWidth="1"/>
    <col min="1027" max="1027" width="23.85546875" style="7" customWidth="1"/>
    <col min="1028" max="1028" width="28.85546875" style="7" bestFit="1" customWidth="1"/>
    <col min="1029" max="1029" width="23.85546875" style="7" customWidth="1"/>
    <col min="1030" max="1030" width="22" style="7" customWidth="1"/>
    <col min="1031" max="1031" width="22.5703125" style="7" customWidth="1"/>
    <col min="1032" max="1032" width="21.140625" style="7" bestFit="1" customWidth="1"/>
    <col min="1033" max="1033" width="22" style="7" customWidth="1"/>
    <col min="1034" max="1034" width="27.85546875" style="7" customWidth="1"/>
    <col min="1035" max="1035" width="21.7109375" style="7" customWidth="1"/>
    <col min="1036" max="1036" width="23.7109375" style="7" customWidth="1"/>
    <col min="1037" max="1037" width="21.85546875" style="7" customWidth="1"/>
    <col min="1038" max="1038" width="23.7109375" style="7" customWidth="1"/>
    <col min="1039" max="1039" width="22.42578125" style="7" bestFit="1" customWidth="1"/>
    <col min="1040" max="1040" width="22.28515625" style="7" bestFit="1" customWidth="1"/>
    <col min="1041" max="1041" width="21.85546875" style="7" customWidth="1"/>
    <col min="1042" max="1042" width="0" style="7" hidden="1" customWidth="1"/>
    <col min="1043" max="1043" width="19.5703125" style="7" customWidth="1"/>
    <col min="1044" max="1280" width="9.140625" style="7"/>
    <col min="1281" max="1281" width="5.85546875" style="7" customWidth="1"/>
    <col min="1282" max="1282" width="135.28515625" style="7" customWidth="1"/>
    <col min="1283" max="1283" width="23.85546875" style="7" customWidth="1"/>
    <col min="1284" max="1284" width="28.85546875" style="7" bestFit="1" customWidth="1"/>
    <col min="1285" max="1285" width="23.85546875" style="7" customWidth="1"/>
    <col min="1286" max="1286" width="22" style="7" customWidth="1"/>
    <col min="1287" max="1287" width="22.5703125" style="7" customWidth="1"/>
    <col min="1288" max="1288" width="21.140625" style="7" bestFit="1" customWidth="1"/>
    <col min="1289" max="1289" width="22" style="7" customWidth="1"/>
    <col min="1290" max="1290" width="27.85546875" style="7" customWidth="1"/>
    <col min="1291" max="1291" width="21.7109375" style="7" customWidth="1"/>
    <col min="1292" max="1292" width="23.7109375" style="7" customWidth="1"/>
    <col min="1293" max="1293" width="21.85546875" style="7" customWidth="1"/>
    <col min="1294" max="1294" width="23.7109375" style="7" customWidth="1"/>
    <col min="1295" max="1295" width="22.42578125" style="7" bestFit="1" customWidth="1"/>
    <col min="1296" max="1296" width="22.28515625" style="7" bestFit="1" customWidth="1"/>
    <col min="1297" max="1297" width="21.85546875" style="7" customWidth="1"/>
    <col min="1298" max="1298" width="0" style="7" hidden="1" customWidth="1"/>
    <col min="1299" max="1299" width="19.5703125" style="7" customWidth="1"/>
    <col min="1300" max="1536" width="9.140625" style="7"/>
    <col min="1537" max="1537" width="5.85546875" style="7" customWidth="1"/>
    <col min="1538" max="1538" width="135.28515625" style="7" customWidth="1"/>
    <col min="1539" max="1539" width="23.85546875" style="7" customWidth="1"/>
    <col min="1540" max="1540" width="28.85546875" style="7" bestFit="1" customWidth="1"/>
    <col min="1541" max="1541" width="23.85546875" style="7" customWidth="1"/>
    <col min="1542" max="1542" width="22" style="7" customWidth="1"/>
    <col min="1543" max="1543" width="22.5703125" style="7" customWidth="1"/>
    <col min="1544" max="1544" width="21.140625" style="7" bestFit="1" customWidth="1"/>
    <col min="1545" max="1545" width="22" style="7" customWidth="1"/>
    <col min="1546" max="1546" width="27.85546875" style="7" customWidth="1"/>
    <col min="1547" max="1547" width="21.7109375" style="7" customWidth="1"/>
    <col min="1548" max="1548" width="23.7109375" style="7" customWidth="1"/>
    <col min="1549" max="1549" width="21.85546875" style="7" customWidth="1"/>
    <col min="1550" max="1550" width="23.7109375" style="7" customWidth="1"/>
    <col min="1551" max="1551" width="22.42578125" style="7" bestFit="1" customWidth="1"/>
    <col min="1552" max="1552" width="22.28515625" style="7" bestFit="1" customWidth="1"/>
    <col min="1553" max="1553" width="21.85546875" style="7" customWidth="1"/>
    <col min="1554" max="1554" width="0" style="7" hidden="1" customWidth="1"/>
    <col min="1555" max="1555" width="19.5703125" style="7" customWidth="1"/>
    <col min="1556" max="1792" width="9.140625" style="7"/>
    <col min="1793" max="1793" width="5.85546875" style="7" customWidth="1"/>
    <col min="1794" max="1794" width="135.28515625" style="7" customWidth="1"/>
    <col min="1795" max="1795" width="23.85546875" style="7" customWidth="1"/>
    <col min="1796" max="1796" width="28.85546875" style="7" bestFit="1" customWidth="1"/>
    <col min="1797" max="1797" width="23.85546875" style="7" customWidth="1"/>
    <col min="1798" max="1798" width="22" style="7" customWidth="1"/>
    <col min="1799" max="1799" width="22.5703125" style="7" customWidth="1"/>
    <col min="1800" max="1800" width="21.140625" style="7" bestFit="1" customWidth="1"/>
    <col min="1801" max="1801" width="22" style="7" customWidth="1"/>
    <col min="1802" max="1802" width="27.85546875" style="7" customWidth="1"/>
    <col min="1803" max="1803" width="21.7109375" style="7" customWidth="1"/>
    <col min="1804" max="1804" width="23.7109375" style="7" customWidth="1"/>
    <col min="1805" max="1805" width="21.85546875" style="7" customWidth="1"/>
    <col min="1806" max="1806" width="23.7109375" style="7" customWidth="1"/>
    <col min="1807" max="1807" width="22.42578125" style="7" bestFit="1" customWidth="1"/>
    <col min="1808" max="1808" width="22.28515625" style="7" bestFit="1" customWidth="1"/>
    <col min="1809" max="1809" width="21.85546875" style="7" customWidth="1"/>
    <col min="1810" max="1810" width="0" style="7" hidden="1" customWidth="1"/>
    <col min="1811" max="1811" width="19.5703125" style="7" customWidth="1"/>
    <col min="1812" max="2048" width="9.140625" style="7"/>
    <col min="2049" max="2049" width="5.85546875" style="7" customWidth="1"/>
    <col min="2050" max="2050" width="135.28515625" style="7" customWidth="1"/>
    <col min="2051" max="2051" width="23.85546875" style="7" customWidth="1"/>
    <col min="2052" max="2052" width="28.85546875" style="7" bestFit="1" customWidth="1"/>
    <col min="2053" max="2053" width="23.85546875" style="7" customWidth="1"/>
    <col min="2054" max="2054" width="22" style="7" customWidth="1"/>
    <col min="2055" max="2055" width="22.5703125" style="7" customWidth="1"/>
    <col min="2056" max="2056" width="21.140625" style="7" bestFit="1" customWidth="1"/>
    <col min="2057" max="2057" width="22" style="7" customWidth="1"/>
    <col min="2058" max="2058" width="27.85546875" style="7" customWidth="1"/>
    <col min="2059" max="2059" width="21.7109375" style="7" customWidth="1"/>
    <col min="2060" max="2060" width="23.7109375" style="7" customWidth="1"/>
    <col min="2061" max="2061" width="21.85546875" style="7" customWidth="1"/>
    <col min="2062" max="2062" width="23.7109375" style="7" customWidth="1"/>
    <col min="2063" max="2063" width="22.42578125" style="7" bestFit="1" customWidth="1"/>
    <col min="2064" max="2064" width="22.28515625" style="7" bestFit="1" customWidth="1"/>
    <col min="2065" max="2065" width="21.85546875" style="7" customWidth="1"/>
    <col min="2066" max="2066" width="14.7109375" style="7" hidden="1" customWidth="1"/>
    <col min="2067" max="2067" width="19.5703125" style="7" customWidth="1"/>
    <col min="2068" max="2304" width="9.140625" style="7"/>
    <col min="2305" max="2305" width="5.85546875" style="7" customWidth="1"/>
    <col min="2306" max="2306" width="135.28515625" style="7" customWidth="1"/>
    <col min="2307" max="2307" width="23.85546875" style="7" customWidth="1"/>
    <col min="2308" max="2308" width="28.85546875" style="7" bestFit="1" customWidth="1"/>
    <col min="2309" max="2309" width="23.85546875" style="7" customWidth="1"/>
    <col min="2310" max="2310" width="22" style="7" customWidth="1"/>
    <col min="2311" max="2311" width="22.5703125" style="7" customWidth="1"/>
    <col min="2312" max="2312" width="21.140625" style="7" bestFit="1" customWidth="1"/>
    <col min="2313" max="2313" width="22" style="7" customWidth="1"/>
    <col min="2314" max="2314" width="27.85546875" style="7" customWidth="1"/>
    <col min="2315" max="2315" width="21.7109375" style="7" customWidth="1"/>
    <col min="2316" max="2316" width="23.7109375" style="7" customWidth="1"/>
    <col min="2317" max="2317" width="21.85546875" style="7" customWidth="1"/>
    <col min="2318" max="2318" width="23.7109375" style="7" customWidth="1"/>
    <col min="2319" max="2319" width="22.42578125" style="7" bestFit="1" customWidth="1"/>
    <col min="2320" max="2320" width="22.28515625" style="7" bestFit="1" customWidth="1"/>
    <col min="2321" max="2321" width="21.85546875" style="7" customWidth="1"/>
    <col min="2322" max="2322" width="14.7109375" style="7" hidden="1" customWidth="1"/>
    <col min="2323" max="2323" width="19.5703125" style="7" customWidth="1"/>
    <col min="2324" max="2560" width="9.140625" style="7"/>
    <col min="2561" max="2561" width="5.85546875" style="7" customWidth="1"/>
    <col min="2562" max="2562" width="135.28515625" style="7" customWidth="1"/>
    <col min="2563" max="2563" width="23.85546875" style="7" customWidth="1"/>
    <col min="2564" max="2564" width="28.85546875" style="7" bestFit="1" customWidth="1"/>
    <col min="2565" max="2565" width="23.85546875" style="7" customWidth="1"/>
    <col min="2566" max="2566" width="22" style="7" customWidth="1"/>
    <col min="2567" max="2567" width="22.5703125" style="7" customWidth="1"/>
    <col min="2568" max="2568" width="21.140625" style="7" bestFit="1" customWidth="1"/>
    <col min="2569" max="2569" width="22" style="7" customWidth="1"/>
    <col min="2570" max="2570" width="27.85546875" style="7" customWidth="1"/>
    <col min="2571" max="2571" width="21.7109375" style="7" customWidth="1"/>
    <col min="2572" max="2572" width="23.7109375" style="7" customWidth="1"/>
    <col min="2573" max="2573" width="21.85546875" style="7" customWidth="1"/>
    <col min="2574" max="2574" width="23.7109375" style="7" customWidth="1"/>
    <col min="2575" max="2575" width="22.42578125" style="7" bestFit="1" customWidth="1"/>
    <col min="2576" max="2576" width="22.28515625" style="7" bestFit="1" customWidth="1"/>
    <col min="2577" max="2577" width="21.85546875" style="7" customWidth="1"/>
    <col min="2578" max="2578" width="14.7109375" style="7" hidden="1" customWidth="1"/>
    <col min="2579" max="2579" width="19.5703125" style="7" customWidth="1"/>
    <col min="2580" max="2816" width="9.140625" style="7"/>
    <col min="2817" max="2817" width="5.85546875" style="7" customWidth="1"/>
    <col min="2818" max="2818" width="135.28515625" style="7" customWidth="1"/>
    <col min="2819" max="2819" width="23.85546875" style="7" customWidth="1"/>
    <col min="2820" max="2820" width="28.85546875" style="7" bestFit="1" customWidth="1"/>
    <col min="2821" max="2821" width="23.85546875" style="7" customWidth="1"/>
    <col min="2822" max="2822" width="22" style="7" customWidth="1"/>
    <col min="2823" max="2823" width="22.5703125" style="7" customWidth="1"/>
    <col min="2824" max="2824" width="21.140625" style="7" bestFit="1" customWidth="1"/>
    <col min="2825" max="2825" width="22" style="7" customWidth="1"/>
    <col min="2826" max="2826" width="27.85546875" style="7" customWidth="1"/>
    <col min="2827" max="2827" width="21.7109375" style="7" customWidth="1"/>
    <col min="2828" max="2828" width="23.7109375" style="7" customWidth="1"/>
    <col min="2829" max="2829" width="21.85546875" style="7" customWidth="1"/>
    <col min="2830" max="2830" width="23.7109375" style="7" customWidth="1"/>
    <col min="2831" max="2831" width="22.42578125" style="7" bestFit="1" customWidth="1"/>
    <col min="2832" max="2832" width="22.28515625" style="7" bestFit="1" customWidth="1"/>
    <col min="2833" max="2833" width="21.85546875" style="7" customWidth="1"/>
    <col min="2834" max="2834" width="14.7109375" style="7" hidden="1" customWidth="1"/>
    <col min="2835" max="2835" width="19.5703125" style="7" customWidth="1"/>
    <col min="2836" max="3072" width="9.140625" style="7"/>
    <col min="3073" max="3073" width="5.85546875" style="7" customWidth="1"/>
    <col min="3074" max="3074" width="135.28515625" style="7" customWidth="1"/>
    <col min="3075" max="3075" width="23.85546875" style="7" customWidth="1"/>
    <col min="3076" max="3076" width="28.85546875" style="7" bestFit="1" customWidth="1"/>
    <col min="3077" max="3077" width="23.85546875" style="7" customWidth="1"/>
    <col min="3078" max="3078" width="22" style="7" customWidth="1"/>
    <col min="3079" max="3079" width="22.5703125" style="7" customWidth="1"/>
    <col min="3080" max="3080" width="21.140625" style="7" bestFit="1" customWidth="1"/>
    <col min="3081" max="3081" width="22" style="7" customWidth="1"/>
    <col min="3082" max="3082" width="27.85546875" style="7" customWidth="1"/>
    <col min="3083" max="3083" width="21.7109375" style="7" customWidth="1"/>
    <col min="3084" max="3084" width="23.7109375" style="7" customWidth="1"/>
    <col min="3085" max="3085" width="21.85546875" style="7" customWidth="1"/>
    <col min="3086" max="3086" width="23.7109375" style="7" customWidth="1"/>
    <col min="3087" max="3087" width="22.42578125" style="7" bestFit="1" customWidth="1"/>
    <col min="3088" max="3088" width="22.28515625" style="7" bestFit="1" customWidth="1"/>
    <col min="3089" max="3089" width="21.85546875" style="7" customWidth="1"/>
    <col min="3090" max="3090" width="14.7109375" style="7" hidden="1" customWidth="1"/>
    <col min="3091" max="3091" width="19.5703125" style="7" customWidth="1"/>
    <col min="3092" max="3328" width="9.140625" style="7"/>
    <col min="3329" max="3329" width="5.85546875" style="7" customWidth="1"/>
    <col min="3330" max="3330" width="135.28515625" style="7" customWidth="1"/>
    <col min="3331" max="3331" width="23.85546875" style="7" customWidth="1"/>
    <col min="3332" max="3332" width="28.85546875" style="7" bestFit="1" customWidth="1"/>
    <col min="3333" max="3333" width="23.85546875" style="7" customWidth="1"/>
    <col min="3334" max="3334" width="22" style="7" customWidth="1"/>
    <col min="3335" max="3335" width="22.5703125" style="7" customWidth="1"/>
    <col min="3336" max="3336" width="21.140625" style="7" bestFit="1" customWidth="1"/>
    <col min="3337" max="3337" width="22" style="7" customWidth="1"/>
    <col min="3338" max="3338" width="27.85546875" style="7" customWidth="1"/>
    <col min="3339" max="3339" width="21.7109375" style="7" customWidth="1"/>
    <col min="3340" max="3340" width="23.7109375" style="7" customWidth="1"/>
    <col min="3341" max="3341" width="21.85546875" style="7" customWidth="1"/>
    <col min="3342" max="3342" width="23.7109375" style="7" customWidth="1"/>
    <col min="3343" max="3343" width="22.42578125" style="7" bestFit="1" customWidth="1"/>
    <col min="3344" max="3344" width="22.28515625" style="7" bestFit="1" customWidth="1"/>
    <col min="3345" max="3345" width="21.85546875" style="7" customWidth="1"/>
    <col min="3346" max="3346" width="14.7109375" style="7" hidden="1" customWidth="1"/>
    <col min="3347" max="3347" width="19.5703125" style="7" customWidth="1"/>
    <col min="3348" max="3584" width="9.140625" style="7"/>
    <col min="3585" max="3585" width="5.85546875" style="7" customWidth="1"/>
    <col min="3586" max="3586" width="135.28515625" style="7" customWidth="1"/>
    <col min="3587" max="3587" width="23.85546875" style="7" customWidth="1"/>
    <col min="3588" max="3588" width="28.85546875" style="7" bestFit="1" customWidth="1"/>
    <col min="3589" max="3589" width="23.85546875" style="7" customWidth="1"/>
    <col min="3590" max="3590" width="22" style="7" customWidth="1"/>
    <col min="3591" max="3591" width="22.5703125" style="7" customWidth="1"/>
    <col min="3592" max="3592" width="21.140625" style="7" bestFit="1" customWidth="1"/>
    <col min="3593" max="3593" width="22" style="7" customWidth="1"/>
    <col min="3594" max="3594" width="27.85546875" style="7" customWidth="1"/>
    <col min="3595" max="3595" width="21.7109375" style="7" customWidth="1"/>
    <col min="3596" max="3596" width="23.7109375" style="7" customWidth="1"/>
    <col min="3597" max="3597" width="21.85546875" style="7" customWidth="1"/>
    <col min="3598" max="3598" width="23.7109375" style="7" customWidth="1"/>
    <col min="3599" max="3599" width="22.42578125" style="7" bestFit="1" customWidth="1"/>
    <col min="3600" max="3600" width="22.28515625" style="7" bestFit="1" customWidth="1"/>
    <col min="3601" max="3601" width="21.85546875" style="7" customWidth="1"/>
    <col min="3602" max="3602" width="14.7109375" style="7" hidden="1" customWidth="1"/>
    <col min="3603" max="3603" width="19.5703125" style="7" customWidth="1"/>
    <col min="3604" max="3840" width="9.140625" style="7"/>
    <col min="3841" max="3841" width="5.85546875" style="7" customWidth="1"/>
    <col min="3842" max="3842" width="135.28515625" style="7" customWidth="1"/>
    <col min="3843" max="3843" width="23.85546875" style="7" customWidth="1"/>
    <col min="3844" max="3844" width="28.85546875" style="7" bestFit="1" customWidth="1"/>
    <col min="3845" max="3845" width="23.85546875" style="7" customWidth="1"/>
    <col min="3846" max="3846" width="22" style="7" customWidth="1"/>
    <col min="3847" max="3847" width="22.5703125" style="7" customWidth="1"/>
    <col min="3848" max="3848" width="21.140625" style="7" bestFit="1" customWidth="1"/>
    <col min="3849" max="3849" width="22" style="7" customWidth="1"/>
    <col min="3850" max="3850" width="27.85546875" style="7" customWidth="1"/>
    <col min="3851" max="3851" width="21.7109375" style="7" customWidth="1"/>
    <col min="3852" max="3852" width="23.7109375" style="7" customWidth="1"/>
    <col min="3853" max="3853" width="21.85546875" style="7" customWidth="1"/>
    <col min="3854" max="3854" width="23.7109375" style="7" customWidth="1"/>
    <col min="3855" max="3855" width="22.42578125" style="7" bestFit="1" customWidth="1"/>
    <col min="3856" max="3856" width="22.28515625" style="7" bestFit="1" customWidth="1"/>
    <col min="3857" max="3857" width="21.85546875" style="7" customWidth="1"/>
    <col min="3858" max="3858" width="14.7109375" style="7" hidden="1" customWidth="1"/>
    <col min="3859" max="3859" width="19.5703125" style="7" customWidth="1"/>
    <col min="3860" max="4096" width="9.140625" style="7"/>
    <col min="4097" max="4097" width="5.85546875" style="7" customWidth="1"/>
    <col min="4098" max="4098" width="135.28515625" style="7" customWidth="1"/>
    <col min="4099" max="4099" width="23.85546875" style="7" customWidth="1"/>
    <col min="4100" max="4100" width="28.85546875" style="7" bestFit="1" customWidth="1"/>
    <col min="4101" max="4101" width="23.85546875" style="7" customWidth="1"/>
    <col min="4102" max="4102" width="22" style="7" customWidth="1"/>
    <col min="4103" max="4103" width="22.5703125" style="7" customWidth="1"/>
    <col min="4104" max="4104" width="21.140625" style="7" bestFit="1" customWidth="1"/>
    <col min="4105" max="4105" width="22" style="7" customWidth="1"/>
    <col min="4106" max="4106" width="27.85546875" style="7" customWidth="1"/>
    <col min="4107" max="4107" width="21.7109375" style="7" customWidth="1"/>
    <col min="4108" max="4108" width="23.7109375" style="7" customWidth="1"/>
    <col min="4109" max="4109" width="21.85546875" style="7" customWidth="1"/>
    <col min="4110" max="4110" width="23.7109375" style="7" customWidth="1"/>
    <col min="4111" max="4111" width="22.42578125" style="7" bestFit="1" customWidth="1"/>
    <col min="4112" max="4112" width="22.28515625" style="7" bestFit="1" customWidth="1"/>
    <col min="4113" max="4113" width="21.85546875" style="7" customWidth="1"/>
    <col min="4114" max="4114" width="14.7109375" style="7" hidden="1" customWidth="1"/>
    <col min="4115" max="4115" width="19.5703125" style="7" customWidth="1"/>
    <col min="4116" max="4352" width="9.140625" style="7"/>
    <col min="4353" max="4353" width="5.85546875" style="7" customWidth="1"/>
    <col min="4354" max="4354" width="135.28515625" style="7" customWidth="1"/>
    <col min="4355" max="4355" width="23.85546875" style="7" customWidth="1"/>
    <col min="4356" max="4356" width="28.85546875" style="7" bestFit="1" customWidth="1"/>
    <col min="4357" max="4357" width="23.85546875" style="7" customWidth="1"/>
    <col min="4358" max="4358" width="22" style="7" customWidth="1"/>
    <col min="4359" max="4359" width="22.5703125" style="7" customWidth="1"/>
    <col min="4360" max="4360" width="21.140625" style="7" bestFit="1" customWidth="1"/>
    <col min="4361" max="4361" width="22" style="7" customWidth="1"/>
    <col min="4362" max="4362" width="27.85546875" style="7" customWidth="1"/>
    <col min="4363" max="4363" width="21.7109375" style="7" customWidth="1"/>
    <col min="4364" max="4364" width="23.7109375" style="7" customWidth="1"/>
    <col min="4365" max="4365" width="21.85546875" style="7" customWidth="1"/>
    <col min="4366" max="4366" width="23.7109375" style="7" customWidth="1"/>
    <col min="4367" max="4367" width="22.42578125" style="7" bestFit="1" customWidth="1"/>
    <col min="4368" max="4368" width="22.28515625" style="7" bestFit="1" customWidth="1"/>
    <col min="4369" max="4369" width="21.85546875" style="7" customWidth="1"/>
    <col min="4370" max="4370" width="14.7109375" style="7" hidden="1" customWidth="1"/>
    <col min="4371" max="4371" width="19.5703125" style="7" customWidth="1"/>
    <col min="4372" max="4608" width="9.140625" style="7"/>
    <col min="4609" max="4609" width="5.85546875" style="7" customWidth="1"/>
    <col min="4610" max="4610" width="135.28515625" style="7" customWidth="1"/>
    <col min="4611" max="4611" width="23.85546875" style="7" customWidth="1"/>
    <col min="4612" max="4612" width="28.85546875" style="7" bestFit="1" customWidth="1"/>
    <col min="4613" max="4613" width="23.85546875" style="7" customWidth="1"/>
    <col min="4614" max="4614" width="22" style="7" customWidth="1"/>
    <col min="4615" max="4615" width="22.5703125" style="7" customWidth="1"/>
    <col min="4616" max="4616" width="21.140625" style="7" bestFit="1" customWidth="1"/>
    <col min="4617" max="4617" width="22" style="7" customWidth="1"/>
    <col min="4618" max="4618" width="27.85546875" style="7" customWidth="1"/>
    <col min="4619" max="4619" width="21.7109375" style="7" customWidth="1"/>
    <col min="4620" max="4620" width="23.7109375" style="7" customWidth="1"/>
    <col min="4621" max="4621" width="21.85546875" style="7" customWidth="1"/>
    <col min="4622" max="4622" width="23.7109375" style="7" customWidth="1"/>
    <col min="4623" max="4623" width="22.42578125" style="7" bestFit="1" customWidth="1"/>
    <col min="4624" max="4624" width="22.28515625" style="7" bestFit="1" customWidth="1"/>
    <col min="4625" max="4625" width="21.85546875" style="7" customWidth="1"/>
    <col min="4626" max="4626" width="14.7109375" style="7" hidden="1" customWidth="1"/>
    <col min="4627" max="4627" width="19.5703125" style="7" customWidth="1"/>
    <col min="4628" max="4864" width="9.140625" style="7"/>
    <col min="4865" max="4865" width="5.85546875" style="7" customWidth="1"/>
    <col min="4866" max="4866" width="135.28515625" style="7" customWidth="1"/>
    <col min="4867" max="4867" width="23.85546875" style="7" customWidth="1"/>
    <col min="4868" max="4868" width="28.85546875" style="7" bestFit="1" customWidth="1"/>
    <col min="4869" max="4869" width="23.85546875" style="7" customWidth="1"/>
    <col min="4870" max="4870" width="22" style="7" customWidth="1"/>
    <col min="4871" max="4871" width="22.5703125" style="7" customWidth="1"/>
    <col min="4872" max="4872" width="21.140625" style="7" bestFit="1" customWidth="1"/>
    <col min="4873" max="4873" width="22" style="7" customWidth="1"/>
    <col min="4874" max="4874" width="27.85546875" style="7" customWidth="1"/>
    <col min="4875" max="4875" width="21.7109375" style="7" customWidth="1"/>
    <col min="4876" max="4876" width="23.7109375" style="7" customWidth="1"/>
    <col min="4877" max="4877" width="21.85546875" style="7" customWidth="1"/>
    <col min="4878" max="4878" width="23.7109375" style="7" customWidth="1"/>
    <col min="4879" max="4879" width="22.42578125" style="7" bestFit="1" customWidth="1"/>
    <col min="4880" max="4880" width="22.28515625" style="7" bestFit="1" customWidth="1"/>
    <col min="4881" max="4881" width="21.85546875" style="7" customWidth="1"/>
    <col min="4882" max="4882" width="14.7109375" style="7" hidden="1" customWidth="1"/>
    <col min="4883" max="4883" width="19.5703125" style="7" customWidth="1"/>
    <col min="4884" max="5120" width="9.140625" style="7"/>
    <col min="5121" max="5121" width="5.85546875" style="7" customWidth="1"/>
    <col min="5122" max="5122" width="135.28515625" style="7" customWidth="1"/>
    <col min="5123" max="5123" width="23.85546875" style="7" customWidth="1"/>
    <col min="5124" max="5124" width="28.85546875" style="7" bestFit="1" customWidth="1"/>
    <col min="5125" max="5125" width="23.85546875" style="7" customWidth="1"/>
    <col min="5126" max="5126" width="22" style="7" customWidth="1"/>
    <col min="5127" max="5127" width="22.5703125" style="7" customWidth="1"/>
    <col min="5128" max="5128" width="21.140625" style="7" bestFit="1" customWidth="1"/>
    <col min="5129" max="5129" width="22" style="7" customWidth="1"/>
    <col min="5130" max="5130" width="27.85546875" style="7" customWidth="1"/>
    <col min="5131" max="5131" width="21.7109375" style="7" customWidth="1"/>
    <col min="5132" max="5132" width="23.7109375" style="7" customWidth="1"/>
    <col min="5133" max="5133" width="21.85546875" style="7" customWidth="1"/>
    <col min="5134" max="5134" width="23.7109375" style="7" customWidth="1"/>
    <col min="5135" max="5135" width="22.42578125" style="7" bestFit="1" customWidth="1"/>
    <col min="5136" max="5136" width="22.28515625" style="7" bestFit="1" customWidth="1"/>
    <col min="5137" max="5137" width="21.85546875" style="7" customWidth="1"/>
    <col min="5138" max="5138" width="14.7109375" style="7" hidden="1" customWidth="1"/>
    <col min="5139" max="5139" width="19.5703125" style="7" customWidth="1"/>
    <col min="5140" max="5376" width="9.140625" style="7"/>
    <col min="5377" max="5377" width="5.85546875" style="7" customWidth="1"/>
    <col min="5378" max="5378" width="135.28515625" style="7" customWidth="1"/>
    <col min="5379" max="5379" width="23.85546875" style="7" customWidth="1"/>
    <col min="5380" max="5380" width="28.85546875" style="7" bestFit="1" customWidth="1"/>
    <col min="5381" max="5381" width="23.85546875" style="7" customWidth="1"/>
    <col min="5382" max="5382" width="22" style="7" customWidth="1"/>
    <col min="5383" max="5383" width="22.5703125" style="7" customWidth="1"/>
    <col min="5384" max="5384" width="21.140625" style="7" bestFit="1" customWidth="1"/>
    <col min="5385" max="5385" width="22" style="7" customWidth="1"/>
    <col min="5386" max="5386" width="27.85546875" style="7" customWidth="1"/>
    <col min="5387" max="5387" width="21.7109375" style="7" customWidth="1"/>
    <col min="5388" max="5388" width="23.7109375" style="7" customWidth="1"/>
    <col min="5389" max="5389" width="21.85546875" style="7" customWidth="1"/>
    <col min="5390" max="5390" width="23.7109375" style="7" customWidth="1"/>
    <col min="5391" max="5391" width="22.42578125" style="7" bestFit="1" customWidth="1"/>
    <col min="5392" max="5392" width="22.28515625" style="7" bestFit="1" customWidth="1"/>
    <col min="5393" max="5393" width="21.85546875" style="7" customWidth="1"/>
    <col min="5394" max="5394" width="14.7109375" style="7" hidden="1" customWidth="1"/>
    <col min="5395" max="5395" width="19.5703125" style="7" customWidth="1"/>
    <col min="5396" max="5632" width="9.140625" style="7"/>
    <col min="5633" max="5633" width="5.85546875" style="7" customWidth="1"/>
    <col min="5634" max="5634" width="135.28515625" style="7" customWidth="1"/>
    <col min="5635" max="5635" width="23.85546875" style="7" customWidth="1"/>
    <col min="5636" max="5636" width="28.85546875" style="7" bestFit="1" customWidth="1"/>
    <col min="5637" max="5637" width="23.85546875" style="7" customWidth="1"/>
    <col min="5638" max="5638" width="22" style="7" customWidth="1"/>
    <col min="5639" max="5639" width="22.5703125" style="7" customWidth="1"/>
    <col min="5640" max="5640" width="21.140625" style="7" bestFit="1" customWidth="1"/>
    <col min="5641" max="5641" width="22" style="7" customWidth="1"/>
    <col min="5642" max="5642" width="27.85546875" style="7" customWidth="1"/>
    <col min="5643" max="5643" width="21.7109375" style="7" customWidth="1"/>
    <col min="5644" max="5644" width="23.7109375" style="7" customWidth="1"/>
    <col min="5645" max="5645" width="21.85546875" style="7" customWidth="1"/>
    <col min="5646" max="5646" width="23.7109375" style="7" customWidth="1"/>
    <col min="5647" max="5647" width="22.42578125" style="7" bestFit="1" customWidth="1"/>
    <col min="5648" max="5648" width="22.28515625" style="7" bestFit="1" customWidth="1"/>
    <col min="5649" max="5649" width="21.85546875" style="7" customWidth="1"/>
    <col min="5650" max="5650" width="14.7109375" style="7" hidden="1" customWidth="1"/>
    <col min="5651" max="5651" width="19.5703125" style="7" customWidth="1"/>
    <col min="5652" max="5888" width="9.140625" style="7"/>
    <col min="5889" max="5889" width="5.85546875" style="7" customWidth="1"/>
    <col min="5890" max="5890" width="135.28515625" style="7" customWidth="1"/>
    <col min="5891" max="5891" width="23.85546875" style="7" customWidth="1"/>
    <col min="5892" max="5892" width="28.85546875" style="7" bestFit="1" customWidth="1"/>
    <col min="5893" max="5893" width="23.85546875" style="7" customWidth="1"/>
    <col min="5894" max="5894" width="22" style="7" customWidth="1"/>
    <col min="5895" max="5895" width="22.5703125" style="7" customWidth="1"/>
    <col min="5896" max="5896" width="21.140625" style="7" bestFit="1" customWidth="1"/>
    <col min="5897" max="5897" width="22" style="7" customWidth="1"/>
    <col min="5898" max="5898" width="27.85546875" style="7" customWidth="1"/>
    <col min="5899" max="5899" width="21.7109375" style="7" customWidth="1"/>
    <col min="5900" max="5900" width="23.7109375" style="7" customWidth="1"/>
    <col min="5901" max="5901" width="21.85546875" style="7" customWidth="1"/>
    <col min="5902" max="5902" width="23.7109375" style="7" customWidth="1"/>
    <col min="5903" max="5903" width="22.42578125" style="7" bestFit="1" customWidth="1"/>
    <col min="5904" max="5904" width="22.28515625" style="7" bestFit="1" customWidth="1"/>
    <col min="5905" max="5905" width="21.85546875" style="7" customWidth="1"/>
    <col min="5906" max="5906" width="14.7109375" style="7" hidden="1" customWidth="1"/>
    <col min="5907" max="5907" width="19.5703125" style="7" customWidth="1"/>
    <col min="5908" max="6144" width="9.140625" style="7"/>
    <col min="6145" max="6145" width="5.85546875" style="7" customWidth="1"/>
    <col min="6146" max="6146" width="135.28515625" style="7" customWidth="1"/>
    <col min="6147" max="6147" width="23.85546875" style="7" customWidth="1"/>
    <col min="6148" max="6148" width="28.85546875" style="7" bestFit="1" customWidth="1"/>
    <col min="6149" max="6149" width="23.85546875" style="7" customWidth="1"/>
    <col min="6150" max="6150" width="22" style="7" customWidth="1"/>
    <col min="6151" max="6151" width="22.5703125" style="7" customWidth="1"/>
    <col min="6152" max="6152" width="21.140625" style="7" bestFit="1" customWidth="1"/>
    <col min="6153" max="6153" width="22" style="7" customWidth="1"/>
    <col min="6154" max="6154" width="27.85546875" style="7" customWidth="1"/>
    <col min="6155" max="6155" width="21.7109375" style="7" customWidth="1"/>
    <col min="6156" max="6156" width="23.7109375" style="7" customWidth="1"/>
    <col min="6157" max="6157" width="21.85546875" style="7" customWidth="1"/>
    <col min="6158" max="6158" width="23.7109375" style="7" customWidth="1"/>
    <col min="6159" max="6159" width="22.42578125" style="7" bestFit="1" customWidth="1"/>
    <col min="6160" max="6160" width="22.28515625" style="7" bestFit="1" customWidth="1"/>
    <col min="6161" max="6161" width="21.85546875" style="7" customWidth="1"/>
    <col min="6162" max="6162" width="14.7109375" style="7" hidden="1" customWidth="1"/>
    <col min="6163" max="6163" width="19.5703125" style="7" customWidth="1"/>
    <col min="6164" max="6400" width="9.140625" style="7"/>
    <col min="6401" max="6401" width="5.85546875" style="7" customWidth="1"/>
    <col min="6402" max="6402" width="135.28515625" style="7" customWidth="1"/>
    <col min="6403" max="6403" width="23.85546875" style="7" customWidth="1"/>
    <col min="6404" max="6404" width="28.85546875" style="7" bestFit="1" customWidth="1"/>
    <col min="6405" max="6405" width="23.85546875" style="7" customWidth="1"/>
    <col min="6406" max="6406" width="22" style="7" customWidth="1"/>
    <col min="6407" max="6407" width="22.5703125" style="7" customWidth="1"/>
    <col min="6408" max="6408" width="21.140625" style="7" bestFit="1" customWidth="1"/>
    <col min="6409" max="6409" width="22" style="7" customWidth="1"/>
    <col min="6410" max="6410" width="27.85546875" style="7" customWidth="1"/>
    <col min="6411" max="6411" width="21.7109375" style="7" customWidth="1"/>
    <col min="6412" max="6412" width="23.7109375" style="7" customWidth="1"/>
    <col min="6413" max="6413" width="21.85546875" style="7" customWidth="1"/>
    <col min="6414" max="6414" width="23.7109375" style="7" customWidth="1"/>
    <col min="6415" max="6415" width="22.42578125" style="7" bestFit="1" customWidth="1"/>
    <col min="6416" max="6416" width="22.28515625" style="7" bestFit="1" customWidth="1"/>
    <col min="6417" max="6417" width="21.85546875" style="7" customWidth="1"/>
    <col min="6418" max="6418" width="14.7109375" style="7" hidden="1" customWidth="1"/>
    <col min="6419" max="6419" width="19.5703125" style="7" customWidth="1"/>
    <col min="6420" max="6656" width="9.140625" style="7"/>
    <col min="6657" max="6657" width="5.85546875" style="7" customWidth="1"/>
    <col min="6658" max="6658" width="135.28515625" style="7" customWidth="1"/>
    <col min="6659" max="6659" width="23.85546875" style="7" customWidth="1"/>
    <col min="6660" max="6660" width="28.85546875" style="7" bestFit="1" customWidth="1"/>
    <col min="6661" max="6661" width="23.85546875" style="7" customWidth="1"/>
    <col min="6662" max="6662" width="22" style="7" customWidth="1"/>
    <col min="6663" max="6663" width="22.5703125" style="7" customWidth="1"/>
    <col min="6664" max="6664" width="21.140625" style="7" bestFit="1" customWidth="1"/>
    <col min="6665" max="6665" width="22" style="7" customWidth="1"/>
    <col min="6666" max="6666" width="27.85546875" style="7" customWidth="1"/>
    <col min="6667" max="6667" width="21.7109375" style="7" customWidth="1"/>
    <col min="6668" max="6668" width="23.7109375" style="7" customWidth="1"/>
    <col min="6669" max="6669" width="21.85546875" style="7" customWidth="1"/>
    <col min="6670" max="6670" width="23.7109375" style="7" customWidth="1"/>
    <col min="6671" max="6671" width="22.42578125" style="7" bestFit="1" customWidth="1"/>
    <col min="6672" max="6672" width="22.28515625" style="7" bestFit="1" customWidth="1"/>
    <col min="6673" max="6673" width="21.85546875" style="7" customWidth="1"/>
    <col min="6674" max="6674" width="14.7109375" style="7" hidden="1" customWidth="1"/>
    <col min="6675" max="6675" width="19.5703125" style="7" customWidth="1"/>
    <col min="6676" max="6912" width="9.140625" style="7"/>
    <col min="6913" max="6913" width="5.85546875" style="7" customWidth="1"/>
    <col min="6914" max="6914" width="135.28515625" style="7" customWidth="1"/>
    <col min="6915" max="6915" width="23.85546875" style="7" customWidth="1"/>
    <col min="6916" max="6916" width="28.85546875" style="7" bestFit="1" customWidth="1"/>
    <col min="6917" max="6917" width="23.85546875" style="7" customWidth="1"/>
    <col min="6918" max="6918" width="22" style="7" customWidth="1"/>
    <col min="6919" max="6919" width="22.5703125" style="7" customWidth="1"/>
    <col min="6920" max="6920" width="21.140625" style="7" bestFit="1" customWidth="1"/>
    <col min="6921" max="6921" width="22" style="7" customWidth="1"/>
    <col min="6922" max="6922" width="27.85546875" style="7" customWidth="1"/>
    <col min="6923" max="6923" width="21.7109375" style="7" customWidth="1"/>
    <col min="6924" max="6924" width="23.7109375" style="7" customWidth="1"/>
    <col min="6925" max="6925" width="21.85546875" style="7" customWidth="1"/>
    <col min="6926" max="6926" width="23.7109375" style="7" customWidth="1"/>
    <col min="6927" max="6927" width="22.42578125" style="7" bestFit="1" customWidth="1"/>
    <col min="6928" max="6928" width="22.28515625" style="7" bestFit="1" customWidth="1"/>
    <col min="6929" max="6929" width="21.85546875" style="7" customWidth="1"/>
    <col min="6930" max="6930" width="14.7109375" style="7" hidden="1" customWidth="1"/>
    <col min="6931" max="6931" width="19.5703125" style="7" customWidth="1"/>
    <col min="6932" max="7168" width="9.140625" style="7"/>
    <col min="7169" max="7169" width="5.85546875" style="7" customWidth="1"/>
    <col min="7170" max="7170" width="135.28515625" style="7" customWidth="1"/>
    <col min="7171" max="7171" width="23.85546875" style="7" customWidth="1"/>
    <col min="7172" max="7172" width="28.85546875" style="7" bestFit="1" customWidth="1"/>
    <col min="7173" max="7173" width="23.85546875" style="7" customWidth="1"/>
    <col min="7174" max="7174" width="22" style="7" customWidth="1"/>
    <col min="7175" max="7175" width="22.5703125" style="7" customWidth="1"/>
    <col min="7176" max="7176" width="21.140625" style="7" bestFit="1" customWidth="1"/>
    <col min="7177" max="7177" width="22" style="7" customWidth="1"/>
    <col min="7178" max="7178" width="27.85546875" style="7" customWidth="1"/>
    <col min="7179" max="7179" width="21.7109375" style="7" customWidth="1"/>
    <col min="7180" max="7180" width="23.7109375" style="7" customWidth="1"/>
    <col min="7181" max="7181" width="21.85546875" style="7" customWidth="1"/>
    <col min="7182" max="7182" width="23.7109375" style="7" customWidth="1"/>
    <col min="7183" max="7183" width="22.42578125" style="7" bestFit="1" customWidth="1"/>
    <col min="7184" max="7184" width="22.28515625" style="7" bestFit="1" customWidth="1"/>
    <col min="7185" max="7185" width="21.85546875" style="7" customWidth="1"/>
    <col min="7186" max="7186" width="14.7109375" style="7" hidden="1" customWidth="1"/>
    <col min="7187" max="7187" width="19.5703125" style="7" customWidth="1"/>
    <col min="7188" max="7424" width="9.140625" style="7"/>
    <col min="7425" max="7425" width="5.85546875" style="7" customWidth="1"/>
    <col min="7426" max="7426" width="135.28515625" style="7" customWidth="1"/>
    <col min="7427" max="7427" width="23.85546875" style="7" customWidth="1"/>
    <col min="7428" max="7428" width="28.85546875" style="7" bestFit="1" customWidth="1"/>
    <col min="7429" max="7429" width="23.85546875" style="7" customWidth="1"/>
    <col min="7430" max="7430" width="22" style="7" customWidth="1"/>
    <col min="7431" max="7431" width="22.5703125" style="7" customWidth="1"/>
    <col min="7432" max="7432" width="21.140625" style="7" bestFit="1" customWidth="1"/>
    <col min="7433" max="7433" width="22" style="7" customWidth="1"/>
    <col min="7434" max="7434" width="27.85546875" style="7" customWidth="1"/>
    <col min="7435" max="7435" width="21.7109375" style="7" customWidth="1"/>
    <col min="7436" max="7436" width="23.7109375" style="7" customWidth="1"/>
    <col min="7437" max="7437" width="21.85546875" style="7" customWidth="1"/>
    <col min="7438" max="7438" width="23.7109375" style="7" customWidth="1"/>
    <col min="7439" max="7439" width="22.42578125" style="7" bestFit="1" customWidth="1"/>
    <col min="7440" max="7440" width="22.28515625" style="7" bestFit="1" customWidth="1"/>
    <col min="7441" max="7441" width="21.85546875" style="7" customWidth="1"/>
    <col min="7442" max="7442" width="14.7109375" style="7" hidden="1" customWidth="1"/>
    <col min="7443" max="7443" width="19.5703125" style="7" customWidth="1"/>
    <col min="7444" max="7680" width="9.140625" style="7"/>
    <col min="7681" max="7681" width="5.85546875" style="7" customWidth="1"/>
    <col min="7682" max="7682" width="135.28515625" style="7" customWidth="1"/>
    <col min="7683" max="7683" width="23.85546875" style="7" customWidth="1"/>
    <col min="7684" max="7684" width="28.85546875" style="7" bestFit="1" customWidth="1"/>
    <col min="7685" max="7685" width="23.85546875" style="7" customWidth="1"/>
    <col min="7686" max="7686" width="22" style="7" customWidth="1"/>
    <col min="7687" max="7687" width="22.5703125" style="7" customWidth="1"/>
    <col min="7688" max="7688" width="21.140625" style="7" bestFit="1" customWidth="1"/>
    <col min="7689" max="7689" width="22" style="7" customWidth="1"/>
    <col min="7690" max="7690" width="27.85546875" style="7" customWidth="1"/>
    <col min="7691" max="7691" width="21.7109375" style="7" customWidth="1"/>
    <col min="7692" max="7692" width="23.7109375" style="7" customWidth="1"/>
    <col min="7693" max="7693" width="21.85546875" style="7" customWidth="1"/>
    <col min="7694" max="7694" width="23.7109375" style="7" customWidth="1"/>
    <col min="7695" max="7695" width="22.42578125" style="7" bestFit="1" customWidth="1"/>
    <col min="7696" max="7696" width="22.28515625" style="7" bestFit="1" customWidth="1"/>
    <col min="7697" max="7697" width="21.85546875" style="7" customWidth="1"/>
    <col min="7698" max="7698" width="14.7109375" style="7" hidden="1" customWidth="1"/>
    <col min="7699" max="7699" width="19.5703125" style="7" customWidth="1"/>
    <col min="7700" max="7936" width="9.140625" style="7"/>
    <col min="7937" max="7937" width="5.85546875" style="7" customWidth="1"/>
    <col min="7938" max="7938" width="135.28515625" style="7" customWidth="1"/>
    <col min="7939" max="7939" width="23.85546875" style="7" customWidth="1"/>
    <col min="7940" max="7940" width="28.85546875" style="7" bestFit="1" customWidth="1"/>
    <col min="7941" max="7941" width="23.85546875" style="7" customWidth="1"/>
    <col min="7942" max="7942" width="22" style="7" customWidth="1"/>
    <col min="7943" max="7943" width="22.5703125" style="7" customWidth="1"/>
    <col min="7944" max="7944" width="21.140625" style="7" bestFit="1" customWidth="1"/>
    <col min="7945" max="7945" width="22" style="7" customWidth="1"/>
    <col min="7946" max="7946" width="27.85546875" style="7" customWidth="1"/>
    <col min="7947" max="7947" width="21.7109375" style="7" customWidth="1"/>
    <col min="7948" max="7948" width="23.7109375" style="7" customWidth="1"/>
    <col min="7949" max="7949" width="21.85546875" style="7" customWidth="1"/>
    <col min="7950" max="7950" width="23.7109375" style="7" customWidth="1"/>
    <col min="7951" max="7951" width="22.42578125" style="7" bestFit="1" customWidth="1"/>
    <col min="7952" max="7952" width="22.28515625" style="7" bestFit="1" customWidth="1"/>
    <col min="7953" max="7953" width="21.85546875" style="7" customWidth="1"/>
    <col min="7954" max="7954" width="14.7109375" style="7" hidden="1" customWidth="1"/>
    <col min="7955" max="7955" width="19.5703125" style="7" customWidth="1"/>
    <col min="7956" max="8192" width="9.140625" style="7"/>
    <col min="8193" max="8193" width="5.85546875" style="7" customWidth="1"/>
    <col min="8194" max="8194" width="135.28515625" style="7" customWidth="1"/>
    <col min="8195" max="8195" width="23.85546875" style="7" customWidth="1"/>
    <col min="8196" max="8196" width="28.85546875" style="7" bestFit="1" customWidth="1"/>
    <col min="8197" max="8197" width="23.85546875" style="7" customWidth="1"/>
    <col min="8198" max="8198" width="22" style="7" customWidth="1"/>
    <col min="8199" max="8199" width="22.5703125" style="7" customWidth="1"/>
    <col min="8200" max="8200" width="21.140625" style="7" bestFit="1" customWidth="1"/>
    <col min="8201" max="8201" width="22" style="7" customWidth="1"/>
    <col min="8202" max="8202" width="27.85546875" style="7" customWidth="1"/>
    <col min="8203" max="8203" width="21.7109375" style="7" customWidth="1"/>
    <col min="8204" max="8204" width="23.7109375" style="7" customWidth="1"/>
    <col min="8205" max="8205" width="21.85546875" style="7" customWidth="1"/>
    <col min="8206" max="8206" width="23.7109375" style="7" customWidth="1"/>
    <col min="8207" max="8207" width="22.42578125" style="7" bestFit="1" customWidth="1"/>
    <col min="8208" max="8208" width="22.28515625" style="7" bestFit="1" customWidth="1"/>
    <col min="8209" max="8209" width="21.85546875" style="7" customWidth="1"/>
    <col min="8210" max="8210" width="14.7109375" style="7" hidden="1" customWidth="1"/>
    <col min="8211" max="8211" width="19.5703125" style="7" customWidth="1"/>
    <col min="8212" max="8448" width="9.140625" style="7"/>
    <col min="8449" max="8449" width="5.85546875" style="7" customWidth="1"/>
    <col min="8450" max="8450" width="135.28515625" style="7" customWidth="1"/>
    <col min="8451" max="8451" width="23.85546875" style="7" customWidth="1"/>
    <col min="8452" max="8452" width="28.85546875" style="7" bestFit="1" customWidth="1"/>
    <col min="8453" max="8453" width="23.85546875" style="7" customWidth="1"/>
    <col min="8454" max="8454" width="22" style="7" customWidth="1"/>
    <col min="8455" max="8455" width="22.5703125" style="7" customWidth="1"/>
    <col min="8456" max="8456" width="21.140625" style="7" bestFit="1" customWidth="1"/>
    <col min="8457" max="8457" width="22" style="7" customWidth="1"/>
    <col min="8458" max="8458" width="27.85546875" style="7" customWidth="1"/>
    <col min="8459" max="8459" width="21.7109375" style="7" customWidth="1"/>
    <col min="8460" max="8460" width="23.7109375" style="7" customWidth="1"/>
    <col min="8461" max="8461" width="21.85546875" style="7" customWidth="1"/>
    <col min="8462" max="8462" width="23.7109375" style="7" customWidth="1"/>
    <col min="8463" max="8463" width="22.42578125" style="7" bestFit="1" customWidth="1"/>
    <col min="8464" max="8464" width="22.28515625" style="7" bestFit="1" customWidth="1"/>
    <col min="8465" max="8465" width="21.85546875" style="7" customWidth="1"/>
    <col min="8466" max="8466" width="14.7109375" style="7" hidden="1" customWidth="1"/>
    <col min="8467" max="8467" width="19.5703125" style="7" customWidth="1"/>
    <col min="8468" max="8704" width="9.140625" style="7"/>
    <col min="8705" max="8705" width="5.85546875" style="7" customWidth="1"/>
    <col min="8706" max="8706" width="135.28515625" style="7" customWidth="1"/>
    <col min="8707" max="8707" width="23.85546875" style="7" customWidth="1"/>
    <col min="8708" max="8708" width="28.85546875" style="7" bestFit="1" customWidth="1"/>
    <col min="8709" max="8709" width="23.85546875" style="7" customWidth="1"/>
    <col min="8710" max="8710" width="22" style="7" customWidth="1"/>
    <col min="8711" max="8711" width="22.5703125" style="7" customWidth="1"/>
    <col min="8712" max="8712" width="21.140625" style="7" bestFit="1" customWidth="1"/>
    <col min="8713" max="8713" width="22" style="7" customWidth="1"/>
    <col min="8714" max="8714" width="27.85546875" style="7" customWidth="1"/>
    <col min="8715" max="8715" width="21.7109375" style="7" customWidth="1"/>
    <col min="8716" max="8716" width="23.7109375" style="7" customWidth="1"/>
    <col min="8717" max="8717" width="21.85546875" style="7" customWidth="1"/>
    <col min="8718" max="8718" width="23.7109375" style="7" customWidth="1"/>
    <col min="8719" max="8719" width="22.42578125" style="7" bestFit="1" customWidth="1"/>
    <col min="8720" max="8720" width="22.28515625" style="7" bestFit="1" customWidth="1"/>
    <col min="8721" max="8721" width="21.85546875" style="7" customWidth="1"/>
    <col min="8722" max="8722" width="14.7109375" style="7" hidden="1" customWidth="1"/>
    <col min="8723" max="8723" width="19.5703125" style="7" customWidth="1"/>
    <col min="8724" max="8960" width="9.140625" style="7"/>
    <col min="8961" max="8961" width="5.85546875" style="7" customWidth="1"/>
    <col min="8962" max="8962" width="135.28515625" style="7" customWidth="1"/>
    <col min="8963" max="8963" width="23.85546875" style="7" customWidth="1"/>
    <col min="8964" max="8964" width="28.85546875" style="7" bestFit="1" customWidth="1"/>
    <col min="8965" max="8965" width="23.85546875" style="7" customWidth="1"/>
    <col min="8966" max="8966" width="22" style="7" customWidth="1"/>
    <col min="8967" max="8967" width="22.5703125" style="7" customWidth="1"/>
    <col min="8968" max="8968" width="21.140625" style="7" bestFit="1" customWidth="1"/>
    <col min="8969" max="8969" width="22" style="7" customWidth="1"/>
    <col min="8970" max="8970" width="27.85546875" style="7" customWidth="1"/>
    <col min="8971" max="8971" width="21.7109375" style="7" customWidth="1"/>
    <col min="8972" max="8972" width="23.7109375" style="7" customWidth="1"/>
    <col min="8973" max="8973" width="21.85546875" style="7" customWidth="1"/>
    <col min="8974" max="8974" width="23.7109375" style="7" customWidth="1"/>
    <col min="8975" max="8975" width="22.42578125" style="7" bestFit="1" customWidth="1"/>
    <col min="8976" max="8976" width="22.28515625" style="7" bestFit="1" customWidth="1"/>
    <col min="8977" max="8977" width="21.85546875" style="7" customWidth="1"/>
    <col min="8978" max="8978" width="14.7109375" style="7" hidden="1" customWidth="1"/>
    <col min="8979" max="8979" width="19.5703125" style="7" customWidth="1"/>
    <col min="8980" max="9216" width="9.140625" style="7"/>
    <col min="9217" max="9217" width="5.85546875" style="7" customWidth="1"/>
    <col min="9218" max="9218" width="135.28515625" style="7" customWidth="1"/>
    <col min="9219" max="9219" width="23.85546875" style="7" customWidth="1"/>
    <col min="9220" max="9220" width="28.85546875" style="7" bestFit="1" customWidth="1"/>
    <col min="9221" max="9221" width="23.85546875" style="7" customWidth="1"/>
    <col min="9222" max="9222" width="22" style="7" customWidth="1"/>
    <col min="9223" max="9223" width="22.5703125" style="7" customWidth="1"/>
    <col min="9224" max="9224" width="21.140625" style="7" bestFit="1" customWidth="1"/>
    <col min="9225" max="9225" width="22" style="7" customWidth="1"/>
    <col min="9226" max="9226" width="27.85546875" style="7" customWidth="1"/>
    <col min="9227" max="9227" width="21.7109375" style="7" customWidth="1"/>
    <col min="9228" max="9228" width="23.7109375" style="7" customWidth="1"/>
    <col min="9229" max="9229" width="21.85546875" style="7" customWidth="1"/>
    <col min="9230" max="9230" width="23.7109375" style="7" customWidth="1"/>
    <col min="9231" max="9231" width="22.42578125" style="7" bestFit="1" customWidth="1"/>
    <col min="9232" max="9232" width="22.28515625" style="7" bestFit="1" customWidth="1"/>
    <col min="9233" max="9233" width="21.85546875" style="7" customWidth="1"/>
    <col min="9234" max="9234" width="14.7109375" style="7" hidden="1" customWidth="1"/>
    <col min="9235" max="9235" width="19.5703125" style="7" customWidth="1"/>
    <col min="9236" max="9472" width="9.140625" style="7"/>
    <col min="9473" max="9473" width="5.85546875" style="7" customWidth="1"/>
    <col min="9474" max="9474" width="135.28515625" style="7" customWidth="1"/>
    <col min="9475" max="9475" width="23.85546875" style="7" customWidth="1"/>
    <col min="9476" max="9476" width="28.85546875" style="7" bestFit="1" customWidth="1"/>
    <col min="9477" max="9477" width="23.85546875" style="7" customWidth="1"/>
    <col min="9478" max="9478" width="22" style="7" customWidth="1"/>
    <col min="9479" max="9479" width="22.5703125" style="7" customWidth="1"/>
    <col min="9480" max="9480" width="21.140625" style="7" bestFit="1" customWidth="1"/>
    <col min="9481" max="9481" width="22" style="7" customWidth="1"/>
    <col min="9482" max="9482" width="27.85546875" style="7" customWidth="1"/>
    <col min="9483" max="9483" width="21.7109375" style="7" customWidth="1"/>
    <col min="9484" max="9484" width="23.7109375" style="7" customWidth="1"/>
    <col min="9485" max="9485" width="21.85546875" style="7" customWidth="1"/>
    <col min="9486" max="9486" width="23.7109375" style="7" customWidth="1"/>
    <col min="9487" max="9487" width="22.42578125" style="7" bestFit="1" customWidth="1"/>
    <col min="9488" max="9488" width="22.28515625" style="7" bestFit="1" customWidth="1"/>
    <col min="9489" max="9489" width="21.85546875" style="7" customWidth="1"/>
    <col min="9490" max="9490" width="14.7109375" style="7" hidden="1" customWidth="1"/>
    <col min="9491" max="9491" width="19.5703125" style="7" customWidth="1"/>
    <col min="9492" max="9728" width="9.140625" style="7"/>
    <col min="9729" max="9729" width="5.85546875" style="7" customWidth="1"/>
    <col min="9730" max="9730" width="135.28515625" style="7" customWidth="1"/>
    <col min="9731" max="9731" width="23.85546875" style="7" customWidth="1"/>
    <col min="9732" max="9732" width="28.85546875" style="7" bestFit="1" customWidth="1"/>
    <col min="9733" max="9733" width="23.85546875" style="7" customWidth="1"/>
    <col min="9734" max="9734" width="22" style="7" customWidth="1"/>
    <col min="9735" max="9735" width="22.5703125" style="7" customWidth="1"/>
    <col min="9736" max="9736" width="21.140625" style="7" bestFit="1" customWidth="1"/>
    <col min="9737" max="9737" width="22" style="7" customWidth="1"/>
    <col min="9738" max="9738" width="27.85546875" style="7" customWidth="1"/>
    <col min="9739" max="9739" width="21.7109375" style="7" customWidth="1"/>
    <col min="9740" max="9740" width="23.7109375" style="7" customWidth="1"/>
    <col min="9741" max="9741" width="21.85546875" style="7" customWidth="1"/>
    <col min="9742" max="9742" width="23.7109375" style="7" customWidth="1"/>
    <col min="9743" max="9743" width="22.42578125" style="7" bestFit="1" customWidth="1"/>
    <col min="9744" max="9744" width="22.28515625" style="7" bestFit="1" customWidth="1"/>
    <col min="9745" max="9745" width="21.85546875" style="7" customWidth="1"/>
    <col min="9746" max="9746" width="14.7109375" style="7" hidden="1" customWidth="1"/>
    <col min="9747" max="9747" width="19.5703125" style="7" customWidth="1"/>
    <col min="9748" max="9984" width="9.140625" style="7"/>
    <col min="9985" max="9985" width="5.85546875" style="7" customWidth="1"/>
    <col min="9986" max="9986" width="135.28515625" style="7" customWidth="1"/>
    <col min="9987" max="9987" width="23.85546875" style="7" customWidth="1"/>
    <col min="9988" max="9988" width="28.85546875" style="7" bestFit="1" customWidth="1"/>
    <col min="9989" max="9989" width="23.85546875" style="7" customWidth="1"/>
    <col min="9990" max="9990" width="22" style="7" customWidth="1"/>
    <col min="9991" max="9991" width="22.5703125" style="7" customWidth="1"/>
    <col min="9992" max="9992" width="21.140625" style="7" bestFit="1" customWidth="1"/>
    <col min="9993" max="9993" width="22" style="7" customWidth="1"/>
    <col min="9994" max="9994" width="27.85546875" style="7" customWidth="1"/>
    <col min="9995" max="9995" width="21.7109375" style="7" customWidth="1"/>
    <col min="9996" max="9996" width="23.7109375" style="7" customWidth="1"/>
    <col min="9997" max="9997" width="21.85546875" style="7" customWidth="1"/>
    <col min="9998" max="9998" width="23.7109375" style="7" customWidth="1"/>
    <col min="9999" max="9999" width="22.42578125" style="7" bestFit="1" customWidth="1"/>
    <col min="10000" max="10000" width="22.28515625" style="7" bestFit="1" customWidth="1"/>
    <col min="10001" max="10001" width="21.85546875" style="7" customWidth="1"/>
    <col min="10002" max="10002" width="14.7109375" style="7" hidden="1" customWidth="1"/>
    <col min="10003" max="10003" width="19.5703125" style="7" customWidth="1"/>
    <col min="10004" max="10240" width="9.140625" style="7"/>
    <col min="10241" max="10241" width="5.85546875" style="7" customWidth="1"/>
    <col min="10242" max="10242" width="135.28515625" style="7" customWidth="1"/>
    <col min="10243" max="10243" width="23.85546875" style="7" customWidth="1"/>
    <col min="10244" max="10244" width="28.85546875" style="7" bestFit="1" customWidth="1"/>
    <col min="10245" max="10245" width="23.85546875" style="7" customWidth="1"/>
    <col min="10246" max="10246" width="22" style="7" customWidth="1"/>
    <col min="10247" max="10247" width="22.5703125" style="7" customWidth="1"/>
    <col min="10248" max="10248" width="21.140625" style="7" bestFit="1" customWidth="1"/>
    <col min="10249" max="10249" width="22" style="7" customWidth="1"/>
    <col min="10250" max="10250" width="27.85546875" style="7" customWidth="1"/>
    <col min="10251" max="10251" width="21.7109375" style="7" customWidth="1"/>
    <col min="10252" max="10252" width="23.7109375" style="7" customWidth="1"/>
    <col min="10253" max="10253" width="21.85546875" style="7" customWidth="1"/>
    <col min="10254" max="10254" width="23.7109375" style="7" customWidth="1"/>
    <col min="10255" max="10255" width="22.42578125" style="7" bestFit="1" customWidth="1"/>
    <col min="10256" max="10256" width="22.28515625" style="7" bestFit="1" customWidth="1"/>
    <col min="10257" max="10257" width="21.85546875" style="7" customWidth="1"/>
    <col min="10258" max="10258" width="14.7109375" style="7" hidden="1" customWidth="1"/>
    <col min="10259" max="10259" width="19.5703125" style="7" customWidth="1"/>
    <col min="10260" max="10496" width="9.140625" style="7"/>
    <col min="10497" max="10497" width="5.85546875" style="7" customWidth="1"/>
    <col min="10498" max="10498" width="135.28515625" style="7" customWidth="1"/>
    <col min="10499" max="10499" width="23.85546875" style="7" customWidth="1"/>
    <col min="10500" max="10500" width="28.85546875" style="7" bestFit="1" customWidth="1"/>
    <col min="10501" max="10501" width="23.85546875" style="7" customWidth="1"/>
    <col min="10502" max="10502" width="22" style="7" customWidth="1"/>
    <col min="10503" max="10503" width="22.5703125" style="7" customWidth="1"/>
    <col min="10504" max="10504" width="21.140625" style="7" bestFit="1" customWidth="1"/>
    <col min="10505" max="10505" width="22" style="7" customWidth="1"/>
    <col min="10506" max="10506" width="27.85546875" style="7" customWidth="1"/>
    <col min="10507" max="10507" width="21.7109375" style="7" customWidth="1"/>
    <col min="10508" max="10508" width="23.7109375" style="7" customWidth="1"/>
    <col min="10509" max="10509" width="21.85546875" style="7" customWidth="1"/>
    <col min="10510" max="10510" width="23.7109375" style="7" customWidth="1"/>
    <col min="10511" max="10511" width="22.42578125" style="7" bestFit="1" customWidth="1"/>
    <col min="10512" max="10512" width="22.28515625" style="7" bestFit="1" customWidth="1"/>
    <col min="10513" max="10513" width="21.85546875" style="7" customWidth="1"/>
    <col min="10514" max="10514" width="14.7109375" style="7" hidden="1" customWidth="1"/>
    <col min="10515" max="10515" width="19.5703125" style="7" customWidth="1"/>
    <col min="10516" max="10752" width="9.140625" style="7"/>
    <col min="10753" max="10753" width="5.85546875" style="7" customWidth="1"/>
    <col min="10754" max="10754" width="135.28515625" style="7" customWidth="1"/>
    <col min="10755" max="10755" width="23.85546875" style="7" customWidth="1"/>
    <col min="10756" max="10756" width="28.85546875" style="7" bestFit="1" customWidth="1"/>
    <col min="10757" max="10757" width="23.85546875" style="7" customWidth="1"/>
    <col min="10758" max="10758" width="22" style="7" customWidth="1"/>
    <col min="10759" max="10759" width="22.5703125" style="7" customWidth="1"/>
    <col min="10760" max="10760" width="21.140625" style="7" bestFit="1" customWidth="1"/>
    <col min="10761" max="10761" width="22" style="7" customWidth="1"/>
    <col min="10762" max="10762" width="27.85546875" style="7" customWidth="1"/>
    <col min="10763" max="10763" width="21.7109375" style="7" customWidth="1"/>
    <col min="10764" max="10764" width="23.7109375" style="7" customWidth="1"/>
    <col min="10765" max="10765" width="21.85546875" style="7" customWidth="1"/>
    <col min="10766" max="10766" width="23.7109375" style="7" customWidth="1"/>
    <col min="10767" max="10767" width="22.42578125" style="7" bestFit="1" customWidth="1"/>
    <col min="10768" max="10768" width="22.28515625" style="7" bestFit="1" customWidth="1"/>
    <col min="10769" max="10769" width="21.85546875" style="7" customWidth="1"/>
    <col min="10770" max="10770" width="14.7109375" style="7" hidden="1" customWidth="1"/>
    <col min="10771" max="10771" width="19.5703125" style="7" customWidth="1"/>
    <col min="10772" max="11008" width="9.140625" style="7"/>
    <col min="11009" max="11009" width="5.85546875" style="7" customWidth="1"/>
    <col min="11010" max="11010" width="135.28515625" style="7" customWidth="1"/>
    <col min="11011" max="11011" width="23.85546875" style="7" customWidth="1"/>
    <col min="11012" max="11012" width="28.85546875" style="7" bestFit="1" customWidth="1"/>
    <col min="11013" max="11013" width="23.85546875" style="7" customWidth="1"/>
    <col min="11014" max="11014" width="22" style="7" customWidth="1"/>
    <col min="11015" max="11015" width="22.5703125" style="7" customWidth="1"/>
    <col min="11016" max="11016" width="21.140625" style="7" bestFit="1" customWidth="1"/>
    <col min="11017" max="11017" width="22" style="7" customWidth="1"/>
    <col min="11018" max="11018" width="27.85546875" style="7" customWidth="1"/>
    <col min="11019" max="11019" width="21.7109375" style="7" customWidth="1"/>
    <col min="11020" max="11020" width="23.7109375" style="7" customWidth="1"/>
    <col min="11021" max="11021" width="21.85546875" style="7" customWidth="1"/>
    <col min="11022" max="11022" width="23.7109375" style="7" customWidth="1"/>
    <col min="11023" max="11023" width="22.42578125" style="7" bestFit="1" customWidth="1"/>
    <col min="11024" max="11024" width="22.28515625" style="7" bestFit="1" customWidth="1"/>
    <col min="11025" max="11025" width="21.85546875" style="7" customWidth="1"/>
    <col min="11026" max="11026" width="14.7109375" style="7" hidden="1" customWidth="1"/>
    <col min="11027" max="11027" width="19.5703125" style="7" customWidth="1"/>
    <col min="11028" max="11264" width="9.140625" style="7"/>
    <col min="11265" max="11265" width="5.85546875" style="7" customWidth="1"/>
    <col min="11266" max="11266" width="135.28515625" style="7" customWidth="1"/>
    <col min="11267" max="11267" width="23.85546875" style="7" customWidth="1"/>
    <col min="11268" max="11268" width="28.85546875" style="7" bestFit="1" customWidth="1"/>
    <col min="11269" max="11269" width="23.85546875" style="7" customWidth="1"/>
    <col min="11270" max="11270" width="22" style="7" customWidth="1"/>
    <col min="11271" max="11271" width="22.5703125" style="7" customWidth="1"/>
    <col min="11272" max="11272" width="21.140625" style="7" bestFit="1" customWidth="1"/>
    <col min="11273" max="11273" width="22" style="7" customWidth="1"/>
    <col min="11274" max="11274" width="27.85546875" style="7" customWidth="1"/>
    <col min="11275" max="11275" width="21.7109375" style="7" customWidth="1"/>
    <col min="11276" max="11276" width="23.7109375" style="7" customWidth="1"/>
    <col min="11277" max="11277" width="21.85546875" style="7" customWidth="1"/>
    <col min="11278" max="11278" width="23.7109375" style="7" customWidth="1"/>
    <col min="11279" max="11279" width="22.42578125" style="7" bestFit="1" customWidth="1"/>
    <col min="11280" max="11280" width="22.28515625" style="7" bestFit="1" customWidth="1"/>
    <col min="11281" max="11281" width="21.85546875" style="7" customWidth="1"/>
    <col min="11282" max="11282" width="14.7109375" style="7" hidden="1" customWidth="1"/>
    <col min="11283" max="11283" width="19.5703125" style="7" customWidth="1"/>
    <col min="11284" max="11520" width="9.140625" style="7"/>
    <col min="11521" max="11521" width="5.85546875" style="7" customWidth="1"/>
    <col min="11522" max="11522" width="135.28515625" style="7" customWidth="1"/>
    <col min="11523" max="11523" width="23.85546875" style="7" customWidth="1"/>
    <col min="11524" max="11524" width="28.85546875" style="7" bestFit="1" customWidth="1"/>
    <col min="11525" max="11525" width="23.85546875" style="7" customWidth="1"/>
    <col min="11526" max="11526" width="22" style="7" customWidth="1"/>
    <col min="11527" max="11527" width="22.5703125" style="7" customWidth="1"/>
    <col min="11528" max="11528" width="21.140625" style="7" bestFit="1" customWidth="1"/>
    <col min="11529" max="11529" width="22" style="7" customWidth="1"/>
    <col min="11530" max="11530" width="27.85546875" style="7" customWidth="1"/>
    <col min="11531" max="11531" width="21.7109375" style="7" customWidth="1"/>
    <col min="11532" max="11532" width="23.7109375" style="7" customWidth="1"/>
    <col min="11533" max="11533" width="21.85546875" style="7" customWidth="1"/>
    <col min="11534" max="11534" width="23.7109375" style="7" customWidth="1"/>
    <col min="11535" max="11535" width="22.42578125" style="7" bestFit="1" customWidth="1"/>
    <col min="11536" max="11536" width="22.28515625" style="7" bestFit="1" customWidth="1"/>
    <col min="11537" max="11537" width="21.85546875" style="7" customWidth="1"/>
    <col min="11538" max="11538" width="14.7109375" style="7" hidden="1" customWidth="1"/>
    <col min="11539" max="11539" width="19.5703125" style="7" customWidth="1"/>
    <col min="11540" max="11776" width="9.140625" style="7"/>
    <col min="11777" max="11777" width="5.85546875" style="7" customWidth="1"/>
    <col min="11778" max="11778" width="135.28515625" style="7" customWidth="1"/>
    <col min="11779" max="11779" width="23.85546875" style="7" customWidth="1"/>
    <col min="11780" max="11780" width="28.85546875" style="7" bestFit="1" customWidth="1"/>
    <col min="11781" max="11781" width="23.85546875" style="7" customWidth="1"/>
    <col min="11782" max="11782" width="22" style="7" customWidth="1"/>
    <col min="11783" max="11783" width="22.5703125" style="7" customWidth="1"/>
    <col min="11784" max="11784" width="21.140625" style="7" bestFit="1" customWidth="1"/>
    <col min="11785" max="11785" width="22" style="7" customWidth="1"/>
    <col min="11786" max="11786" width="27.85546875" style="7" customWidth="1"/>
    <col min="11787" max="11787" width="21.7109375" style="7" customWidth="1"/>
    <col min="11788" max="11788" width="23.7109375" style="7" customWidth="1"/>
    <col min="11789" max="11789" width="21.85546875" style="7" customWidth="1"/>
    <col min="11790" max="11790" width="23.7109375" style="7" customWidth="1"/>
    <col min="11791" max="11791" width="22.42578125" style="7" bestFit="1" customWidth="1"/>
    <col min="11792" max="11792" width="22.28515625" style="7" bestFit="1" customWidth="1"/>
    <col min="11793" max="11793" width="21.85546875" style="7" customWidth="1"/>
    <col min="11794" max="11794" width="14.7109375" style="7" hidden="1" customWidth="1"/>
    <col min="11795" max="11795" width="19.5703125" style="7" customWidth="1"/>
    <col min="11796" max="12032" width="9.140625" style="7"/>
    <col min="12033" max="12033" width="5.85546875" style="7" customWidth="1"/>
    <col min="12034" max="12034" width="135.28515625" style="7" customWidth="1"/>
    <col min="12035" max="12035" width="23.85546875" style="7" customWidth="1"/>
    <col min="12036" max="12036" width="28.85546875" style="7" bestFit="1" customWidth="1"/>
    <col min="12037" max="12037" width="23.85546875" style="7" customWidth="1"/>
    <col min="12038" max="12038" width="22" style="7" customWidth="1"/>
    <col min="12039" max="12039" width="22.5703125" style="7" customWidth="1"/>
    <col min="12040" max="12040" width="21.140625" style="7" bestFit="1" customWidth="1"/>
    <col min="12041" max="12041" width="22" style="7" customWidth="1"/>
    <col min="12042" max="12042" width="27.85546875" style="7" customWidth="1"/>
    <col min="12043" max="12043" width="21.7109375" style="7" customWidth="1"/>
    <col min="12044" max="12044" width="23.7109375" style="7" customWidth="1"/>
    <col min="12045" max="12045" width="21.85546875" style="7" customWidth="1"/>
    <col min="12046" max="12046" width="23.7109375" style="7" customWidth="1"/>
    <col min="12047" max="12047" width="22.42578125" style="7" bestFit="1" customWidth="1"/>
    <col min="12048" max="12048" width="22.28515625" style="7" bestFit="1" customWidth="1"/>
    <col min="12049" max="12049" width="21.85546875" style="7" customWidth="1"/>
    <col min="12050" max="12050" width="14.7109375" style="7" hidden="1" customWidth="1"/>
    <col min="12051" max="12051" width="19.5703125" style="7" customWidth="1"/>
    <col min="12052" max="12288" width="9.140625" style="7"/>
    <col min="12289" max="12289" width="5.85546875" style="7" customWidth="1"/>
    <col min="12290" max="12290" width="135.28515625" style="7" customWidth="1"/>
    <col min="12291" max="12291" width="23.85546875" style="7" customWidth="1"/>
    <col min="12292" max="12292" width="28.85546875" style="7" bestFit="1" customWidth="1"/>
    <col min="12293" max="12293" width="23.85546875" style="7" customWidth="1"/>
    <col min="12294" max="12294" width="22" style="7" customWidth="1"/>
    <col min="12295" max="12295" width="22.5703125" style="7" customWidth="1"/>
    <col min="12296" max="12296" width="21.140625" style="7" bestFit="1" customWidth="1"/>
    <col min="12297" max="12297" width="22" style="7" customWidth="1"/>
    <col min="12298" max="12298" width="27.85546875" style="7" customWidth="1"/>
    <col min="12299" max="12299" width="21.7109375" style="7" customWidth="1"/>
    <col min="12300" max="12300" width="23.7109375" style="7" customWidth="1"/>
    <col min="12301" max="12301" width="21.85546875" style="7" customWidth="1"/>
    <col min="12302" max="12302" width="23.7109375" style="7" customWidth="1"/>
    <col min="12303" max="12303" width="22.42578125" style="7" bestFit="1" customWidth="1"/>
    <col min="12304" max="12304" width="22.28515625" style="7" bestFit="1" customWidth="1"/>
    <col min="12305" max="12305" width="21.85546875" style="7" customWidth="1"/>
    <col min="12306" max="12306" width="14.7109375" style="7" hidden="1" customWidth="1"/>
    <col min="12307" max="12307" width="19.5703125" style="7" customWidth="1"/>
    <col min="12308" max="12544" width="9.140625" style="7"/>
    <col min="12545" max="12545" width="5.85546875" style="7" customWidth="1"/>
    <col min="12546" max="12546" width="135.28515625" style="7" customWidth="1"/>
    <col min="12547" max="12547" width="23.85546875" style="7" customWidth="1"/>
    <col min="12548" max="12548" width="28.85546875" style="7" bestFit="1" customWidth="1"/>
    <col min="12549" max="12549" width="23.85546875" style="7" customWidth="1"/>
    <col min="12550" max="12550" width="22" style="7" customWidth="1"/>
    <col min="12551" max="12551" width="22.5703125" style="7" customWidth="1"/>
    <col min="12552" max="12552" width="21.140625" style="7" bestFit="1" customWidth="1"/>
    <col min="12553" max="12553" width="22" style="7" customWidth="1"/>
    <col min="12554" max="12554" width="27.85546875" style="7" customWidth="1"/>
    <col min="12555" max="12555" width="21.7109375" style="7" customWidth="1"/>
    <col min="12556" max="12556" width="23.7109375" style="7" customWidth="1"/>
    <col min="12557" max="12557" width="21.85546875" style="7" customWidth="1"/>
    <col min="12558" max="12558" width="23.7109375" style="7" customWidth="1"/>
    <col min="12559" max="12559" width="22.42578125" style="7" bestFit="1" customWidth="1"/>
    <col min="12560" max="12560" width="22.28515625" style="7" bestFit="1" customWidth="1"/>
    <col min="12561" max="12561" width="21.85546875" style="7" customWidth="1"/>
    <col min="12562" max="12562" width="14.7109375" style="7" hidden="1" customWidth="1"/>
    <col min="12563" max="12563" width="19.5703125" style="7" customWidth="1"/>
    <col min="12564" max="12800" width="9.140625" style="7"/>
    <col min="12801" max="12801" width="5.85546875" style="7" customWidth="1"/>
    <col min="12802" max="12802" width="135.28515625" style="7" customWidth="1"/>
    <col min="12803" max="12803" width="23.85546875" style="7" customWidth="1"/>
    <col min="12804" max="12804" width="28.85546875" style="7" bestFit="1" customWidth="1"/>
    <col min="12805" max="12805" width="23.85546875" style="7" customWidth="1"/>
    <col min="12806" max="12806" width="22" style="7" customWidth="1"/>
    <col min="12807" max="12807" width="22.5703125" style="7" customWidth="1"/>
    <col min="12808" max="12808" width="21.140625" style="7" bestFit="1" customWidth="1"/>
    <col min="12809" max="12809" width="22" style="7" customWidth="1"/>
    <col min="12810" max="12810" width="27.85546875" style="7" customWidth="1"/>
    <col min="12811" max="12811" width="21.7109375" style="7" customWidth="1"/>
    <col min="12812" max="12812" width="23.7109375" style="7" customWidth="1"/>
    <col min="12813" max="12813" width="21.85546875" style="7" customWidth="1"/>
    <col min="12814" max="12814" width="23.7109375" style="7" customWidth="1"/>
    <col min="12815" max="12815" width="22.42578125" style="7" bestFit="1" customWidth="1"/>
    <col min="12816" max="12816" width="22.28515625" style="7" bestFit="1" customWidth="1"/>
    <col min="12817" max="12817" width="21.85546875" style="7" customWidth="1"/>
    <col min="12818" max="12818" width="14.7109375" style="7" hidden="1" customWidth="1"/>
    <col min="12819" max="12819" width="19.5703125" style="7" customWidth="1"/>
    <col min="12820" max="13056" width="9.140625" style="7"/>
    <col min="13057" max="13057" width="5.85546875" style="7" customWidth="1"/>
    <col min="13058" max="13058" width="135.28515625" style="7" customWidth="1"/>
    <col min="13059" max="13059" width="23.85546875" style="7" customWidth="1"/>
    <col min="13060" max="13060" width="28.85546875" style="7" bestFit="1" customWidth="1"/>
    <col min="13061" max="13061" width="23.85546875" style="7" customWidth="1"/>
    <col min="13062" max="13062" width="22" style="7" customWidth="1"/>
    <col min="13063" max="13063" width="22.5703125" style="7" customWidth="1"/>
    <col min="13064" max="13064" width="21.140625" style="7" bestFit="1" customWidth="1"/>
    <col min="13065" max="13065" width="22" style="7" customWidth="1"/>
    <col min="13066" max="13066" width="27.85546875" style="7" customWidth="1"/>
    <col min="13067" max="13067" width="21.7109375" style="7" customWidth="1"/>
    <col min="13068" max="13068" width="23.7109375" style="7" customWidth="1"/>
    <col min="13069" max="13069" width="21.85546875" style="7" customWidth="1"/>
    <col min="13070" max="13070" width="23.7109375" style="7" customWidth="1"/>
    <col min="13071" max="13071" width="22.42578125" style="7" bestFit="1" customWidth="1"/>
    <col min="13072" max="13072" width="22.28515625" style="7" bestFit="1" customWidth="1"/>
    <col min="13073" max="13073" width="21.85546875" style="7" customWidth="1"/>
    <col min="13074" max="13074" width="14.7109375" style="7" hidden="1" customWidth="1"/>
    <col min="13075" max="13075" width="19.5703125" style="7" customWidth="1"/>
    <col min="13076" max="13312" width="9.140625" style="7"/>
    <col min="13313" max="13313" width="5.85546875" style="7" customWidth="1"/>
    <col min="13314" max="13314" width="135.28515625" style="7" customWidth="1"/>
    <col min="13315" max="13315" width="23.85546875" style="7" customWidth="1"/>
    <col min="13316" max="13316" width="28.85546875" style="7" bestFit="1" customWidth="1"/>
    <col min="13317" max="13317" width="23.85546875" style="7" customWidth="1"/>
    <col min="13318" max="13318" width="22" style="7" customWidth="1"/>
    <col min="13319" max="13319" width="22.5703125" style="7" customWidth="1"/>
    <col min="13320" max="13320" width="21.140625" style="7" bestFit="1" customWidth="1"/>
    <col min="13321" max="13321" width="22" style="7" customWidth="1"/>
    <col min="13322" max="13322" width="27.85546875" style="7" customWidth="1"/>
    <col min="13323" max="13323" width="21.7109375" style="7" customWidth="1"/>
    <col min="13324" max="13324" width="23.7109375" style="7" customWidth="1"/>
    <col min="13325" max="13325" width="21.85546875" style="7" customWidth="1"/>
    <col min="13326" max="13326" width="23.7109375" style="7" customWidth="1"/>
    <col min="13327" max="13327" width="22.42578125" style="7" bestFit="1" customWidth="1"/>
    <col min="13328" max="13328" width="22.28515625" style="7" bestFit="1" customWidth="1"/>
    <col min="13329" max="13329" width="21.85546875" style="7" customWidth="1"/>
    <col min="13330" max="13330" width="14.7109375" style="7" hidden="1" customWidth="1"/>
    <col min="13331" max="13331" width="19.5703125" style="7" customWidth="1"/>
    <col min="13332" max="13568" width="9.140625" style="7"/>
    <col min="13569" max="13569" width="5.85546875" style="7" customWidth="1"/>
    <col min="13570" max="13570" width="135.28515625" style="7" customWidth="1"/>
    <col min="13571" max="13571" width="23.85546875" style="7" customWidth="1"/>
    <col min="13572" max="13572" width="28.85546875" style="7" bestFit="1" customWidth="1"/>
    <col min="13573" max="13573" width="23.85546875" style="7" customWidth="1"/>
    <col min="13574" max="13574" width="22" style="7" customWidth="1"/>
    <col min="13575" max="13575" width="22.5703125" style="7" customWidth="1"/>
    <col min="13576" max="13576" width="21.140625" style="7" bestFit="1" customWidth="1"/>
    <col min="13577" max="13577" width="22" style="7" customWidth="1"/>
    <col min="13578" max="13578" width="27.85546875" style="7" customWidth="1"/>
    <col min="13579" max="13579" width="21.7109375" style="7" customWidth="1"/>
    <col min="13580" max="13580" width="23.7109375" style="7" customWidth="1"/>
    <col min="13581" max="13581" width="21.85546875" style="7" customWidth="1"/>
    <col min="13582" max="13582" width="23.7109375" style="7" customWidth="1"/>
    <col min="13583" max="13583" width="22.42578125" style="7" bestFit="1" customWidth="1"/>
    <col min="13584" max="13584" width="22.28515625" style="7" bestFit="1" customWidth="1"/>
    <col min="13585" max="13585" width="21.85546875" style="7" customWidth="1"/>
    <col min="13586" max="13586" width="14.7109375" style="7" hidden="1" customWidth="1"/>
    <col min="13587" max="13587" width="19.5703125" style="7" customWidth="1"/>
    <col min="13588" max="13824" width="9.140625" style="7"/>
    <col min="13825" max="13825" width="5.85546875" style="7" customWidth="1"/>
    <col min="13826" max="13826" width="135.28515625" style="7" customWidth="1"/>
    <col min="13827" max="13827" width="23.85546875" style="7" customWidth="1"/>
    <col min="13828" max="13828" width="28.85546875" style="7" bestFit="1" customWidth="1"/>
    <col min="13829" max="13829" width="23.85546875" style="7" customWidth="1"/>
    <col min="13830" max="13830" width="22" style="7" customWidth="1"/>
    <col min="13831" max="13831" width="22.5703125" style="7" customWidth="1"/>
    <col min="13832" max="13832" width="21.140625" style="7" bestFit="1" customWidth="1"/>
    <col min="13833" max="13833" width="22" style="7" customWidth="1"/>
    <col min="13834" max="13834" width="27.85546875" style="7" customWidth="1"/>
    <col min="13835" max="13835" width="21.7109375" style="7" customWidth="1"/>
    <col min="13836" max="13836" width="23.7109375" style="7" customWidth="1"/>
    <col min="13837" max="13837" width="21.85546875" style="7" customWidth="1"/>
    <col min="13838" max="13838" width="23.7109375" style="7" customWidth="1"/>
    <col min="13839" max="13839" width="22.42578125" style="7" bestFit="1" customWidth="1"/>
    <col min="13840" max="13840" width="22.28515625" style="7" bestFit="1" customWidth="1"/>
    <col min="13841" max="13841" width="21.85546875" style="7" customWidth="1"/>
    <col min="13842" max="13842" width="14.7109375" style="7" hidden="1" customWidth="1"/>
    <col min="13843" max="13843" width="19.5703125" style="7" customWidth="1"/>
    <col min="13844" max="14080" width="9.140625" style="7"/>
    <col min="14081" max="14081" width="5.85546875" style="7" customWidth="1"/>
    <col min="14082" max="14082" width="135.28515625" style="7" customWidth="1"/>
    <col min="14083" max="14083" width="23.85546875" style="7" customWidth="1"/>
    <col min="14084" max="14084" width="28.85546875" style="7" bestFit="1" customWidth="1"/>
    <col min="14085" max="14085" width="23.85546875" style="7" customWidth="1"/>
    <col min="14086" max="14086" width="22" style="7" customWidth="1"/>
    <col min="14087" max="14087" width="22.5703125" style="7" customWidth="1"/>
    <col min="14088" max="14088" width="21.140625" style="7" bestFit="1" customWidth="1"/>
    <col min="14089" max="14089" width="22" style="7" customWidth="1"/>
    <col min="14090" max="14090" width="27.85546875" style="7" customWidth="1"/>
    <col min="14091" max="14091" width="21.7109375" style="7" customWidth="1"/>
    <col min="14092" max="14092" width="23.7109375" style="7" customWidth="1"/>
    <col min="14093" max="14093" width="21.85546875" style="7" customWidth="1"/>
    <col min="14094" max="14094" width="23.7109375" style="7" customWidth="1"/>
    <col min="14095" max="14095" width="22.42578125" style="7" bestFit="1" customWidth="1"/>
    <col min="14096" max="14096" width="22.28515625" style="7" bestFit="1" customWidth="1"/>
    <col min="14097" max="14097" width="21.85546875" style="7" customWidth="1"/>
    <col min="14098" max="14098" width="14.7109375" style="7" hidden="1" customWidth="1"/>
    <col min="14099" max="14099" width="19.5703125" style="7" customWidth="1"/>
    <col min="14100" max="14336" width="9.140625" style="7"/>
    <col min="14337" max="14337" width="5.85546875" style="7" customWidth="1"/>
    <col min="14338" max="14338" width="135.28515625" style="7" customWidth="1"/>
    <col min="14339" max="14339" width="23.85546875" style="7" customWidth="1"/>
    <col min="14340" max="14340" width="28.85546875" style="7" bestFit="1" customWidth="1"/>
    <col min="14341" max="14341" width="23.85546875" style="7" customWidth="1"/>
    <col min="14342" max="14342" width="22" style="7" customWidth="1"/>
    <col min="14343" max="14343" width="22.5703125" style="7" customWidth="1"/>
    <col min="14344" max="14344" width="21.140625" style="7" bestFit="1" customWidth="1"/>
    <col min="14345" max="14345" width="22" style="7" customWidth="1"/>
    <col min="14346" max="14346" width="27.85546875" style="7" customWidth="1"/>
    <col min="14347" max="14347" width="21.7109375" style="7" customWidth="1"/>
    <col min="14348" max="14348" width="23.7109375" style="7" customWidth="1"/>
    <col min="14349" max="14349" width="21.85546875" style="7" customWidth="1"/>
    <col min="14350" max="14350" width="23.7109375" style="7" customWidth="1"/>
    <col min="14351" max="14351" width="22.42578125" style="7" bestFit="1" customWidth="1"/>
    <col min="14352" max="14352" width="22.28515625" style="7" bestFit="1" customWidth="1"/>
    <col min="14353" max="14353" width="21.85546875" style="7" customWidth="1"/>
    <col min="14354" max="14354" width="14.7109375" style="7" hidden="1" customWidth="1"/>
    <col min="14355" max="14355" width="19.5703125" style="7" customWidth="1"/>
    <col min="14356" max="14592" width="9.140625" style="7"/>
    <col min="14593" max="14593" width="5.85546875" style="7" customWidth="1"/>
    <col min="14594" max="14594" width="135.28515625" style="7" customWidth="1"/>
    <col min="14595" max="14595" width="23.85546875" style="7" customWidth="1"/>
    <col min="14596" max="14596" width="28.85546875" style="7" bestFit="1" customWidth="1"/>
    <col min="14597" max="14597" width="23.85546875" style="7" customWidth="1"/>
    <col min="14598" max="14598" width="22" style="7" customWidth="1"/>
    <col min="14599" max="14599" width="22.5703125" style="7" customWidth="1"/>
    <col min="14600" max="14600" width="21.140625" style="7" bestFit="1" customWidth="1"/>
    <col min="14601" max="14601" width="22" style="7" customWidth="1"/>
    <col min="14602" max="14602" width="27.85546875" style="7" customWidth="1"/>
    <col min="14603" max="14603" width="21.7109375" style="7" customWidth="1"/>
    <col min="14604" max="14604" width="23.7109375" style="7" customWidth="1"/>
    <col min="14605" max="14605" width="21.85546875" style="7" customWidth="1"/>
    <col min="14606" max="14606" width="23.7109375" style="7" customWidth="1"/>
    <col min="14607" max="14607" width="22.42578125" style="7" bestFit="1" customWidth="1"/>
    <col min="14608" max="14608" width="22.28515625" style="7" bestFit="1" customWidth="1"/>
    <col min="14609" max="14609" width="21.85546875" style="7" customWidth="1"/>
    <col min="14610" max="14610" width="14.7109375" style="7" hidden="1" customWidth="1"/>
    <col min="14611" max="14611" width="19.5703125" style="7" customWidth="1"/>
    <col min="14612" max="14848" width="9.140625" style="7"/>
    <col min="14849" max="14849" width="5.85546875" style="7" customWidth="1"/>
    <col min="14850" max="14850" width="135.28515625" style="7" customWidth="1"/>
    <col min="14851" max="14851" width="23.85546875" style="7" customWidth="1"/>
    <col min="14852" max="14852" width="28.85546875" style="7" bestFit="1" customWidth="1"/>
    <col min="14853" max="14853" width="23.85546875" style="7" customWidth="1"/>
    <col min="14854" max="14854" width="22" style="7" customWidth="1"/>
    <col min="14855" max="14855" width="22.5703125" style="7" customWidth="1"/>
    <col min="14856" max="14856" width="21.140625" style="7" bestFit="1" customWidth="1"/>
    <col min="14857" max="14857" width="22" style="7" customWidth="1"/>
    <col min="14858" max="14858" width="27.85546875" style="7" customWidth="1"/>
    <col min="14859" max="14859" width="21.7109375" style="7" customWidth="1"/>
    <col min="14860" max="14860" width="23.7109375" style="7" customWidth="1"/>
    <col min="14861" max="14861" width="21.85546875" style="7" customWidth="1"/>
    <col min="14862" max="14862" width="23.7109375" style="7" customWidth="1"/>
    <col min="14863" max="14863" width="22.42578125" style="7" bestFit="1" customWidth="1"/>
    <col min="14864" max="14864" width="22.28515625" style="7" bestFit="1" customWidth="1"/>
    <col min="14865" max="14865" width="21.85546875" style="7" customWidth="1"/>
    <col min="14866" max="14866" width="14.7109375" style="7" hidden="1" customWidth="1"/>
    <col min="14867" max="14867" width="19.5703125" style="7" customWidth="1"/>
    <col min="14868" max="15104" width="9.140625" style="7"/>
    <col min="15105" max="15105" width="5.85546875" style="7" customWidth="1"/>
    <col min="15106" max="15106" width="135.28515625" style="7" customWidth="1"/>
    <col min="15107" max="15107" width="23.85546875" style="7" customWidth="1"/>
    <col min="15108" max="15108" width="28.85546875" style="7" bestFit="1" customWidth="1"/>
    <col min="15109" max="15109" width="23.85546875" style="7" customWidth="1"/>
    <col min="15110" max="15110" width="22" style="7" customWidth="1"/>
    <col min="15111" max="15111" width="22.5703125" style="7" customWidth="1"/>
    <col min="15112" max="15112" width="21.140625" style="7" bestFit="1" customWidth="1"/>
    <col min="15113" max="15113" width="22" style="7" customWidth="1"/>
    <col min="15114" max="15114" width="27.85546875" style="7" customWidth="1"/>
    <col min="15115" max="15115" width="21.7109375" style="7" customWidth="1"/>
    <col min="15116" max="15116" width="23.7109375" style="7" customWidth="1"/>
    <col min="15117" max="15117" width="21.85546875" style="7" customWidth="1"/>
    <col min="15118" max="15118" width="23.7109375" style="7" customWidth="1"/>
    <col min="15119" max="15119" width="22.42578125" style="7" bestFit="1" customWidth="1"/>
    <col min="15120" max="15120" width="22.28515625" style="7" bestFit="1" customWidth="1"/>
    <col min="15121" max="15121" width="21.85546875" style="7" customWidth="1"/>
    <col min="15122" max="15122" width="14.7109375" style="7" hidden="1" customWidth="1"/>
    <col min="15123" max="15123" width="19.5703125" style="7" customWidth="1"/>
    <col min="15124" max="15360" width="9.140625" style="7"/>
    <col min="15361" max="15361" width="5.85546875" style="7" customWidth="1"/>
    <col min="15362" max="15362" width="135.28515625" style="7" customWidth="1"/>
    <col min="15363" max="15363" width="23.85546875" style="7" customWidth="1"/>
    <col min="15364" max="15364" width="28.85546875" style="7" bestFit="1" customWidth="1"/>
    <col min="15365" max="15365" width="23.85546875" style="7" customWidth="1"/>
    <col min="15366" max="15366" width="22" style="7" customWidth="1"/>
    <col min="15367" max="15367" width="22.5703125" style="7" customWidth="1"/>
    <col min="15368" max="15368" width="21.140625" style="7" bestFit="1" customWidth="1"/>
    <col min="15369" max="15369" width="22" style="7" customWidth="1"/>
    <col min="15370" max="15370" width="27.85546875" style="7" customWidth="1"/>
    <col min="15371" max="15371" width="21.7109375" style="7" customWidth="1"/>
    <col min="15372" max="15372" width="23.7109375" style="7" customWidth="1"/>
    <col min="15373" max="15373" width="21.85546875" style="7" customWidth="1"/>
    <col min="15374" max="15374" width="23.7109375" style="7" customWidth="1"/>
    <col min="15375" max="15375" width="22.42578125" style="7" bestFit="1" customWidth="1"/>
    <col min="15376" max="15376" width="22.28515625" style="7" bestFit="1" customWidth="1"/>
    <col min="15377" max="15377" width="21.85546875" style="7" customWidth="1"/>
    <col min="15378" max="15378" width="14.7109375" style="7" hidden="1" customWidth="1"/>
    <col min="15379" max="15379" width="19.5703125" style="7" customWidth="1"/>
    <col min="15380" max="15616" width="9.140625" style="7"/>
    <col min="15617" max="15617" width="5.85546875" style="7" customWidth="1"/>
    <col min="15618" max="15618" width="135.28515625" style="7" customWidth="1"/>
    <col min="15619" max="15619" width="23.85546875" style="7" customWidth="1"/>
    <col min="15620" max="15620" width="28.85546875" style="7" bestFit="1" customWidth="1"/>
    <col min="15621" max="15621" width="23.85546875" style="7" customWidth="1"/>
    <col min="15622" max="15622" width="22" style="7" customWidth="1"/>
    <col min="15623" max="15623" width="22.5703125" style="7" customWidth="1"/>
    <col min="15624" max="15624" width="21.140625" style="7" bestFit="1" customWidth="1"/>
    <col min="15625" max="15625" width="22" style="7" customWidth="1"/>
    <col min="15626" max="15626" width="27.85546875" style="7" customWidth="1"/>
    <col min="15627" max="15627" width="21.7109375" style="7" customWidth="1"/>
    <col min="15628" max="15628" width="23.7109375" style="7" customWidth="1"/>
    <col min="15629" max="15629" width="21.85546875" style="7" customWidth="1"/>
    <col min="15630" max="15630" width="23.7109375" style="7" customWidth="1"/>
    <col min="15631" max="15631" width="22.42578125" style="7" bestFit="1" customWidth="1"/>
    <col min="15632" max="15632" width="22.28515625" style="7" bestFit="1" customWidth="1"/>
    <col min="15633" max="15633" width="21.85546875" style="7" customWidth="1"/>
    <col min="15634" max="15634" width="14.7109375" style="7" hidden="1" customWidth="1"/>
    <col min="15635" max="15635" width="19.5703125" style="7" customWidth="1"/>
    <col min="15636" max="15872" width="9.140625" style="7"/>
    <col min="15873" max="15873" width="5.85546875" style="7" customWidth="1"/>
    <col min="15874" max="15874" width="135.28515625" style="7" customWidth="1"/>
    <col min="15875" max="15875" width="23.85546875" style="7" customWidth="1"/>
    <col min="15876" max="15876" width="28.85546875" style="7" bestFit="1" customWidth="1"/>
    <col min="15877" max="15877" width="23.85546875" style="7" customWidth="1"/>
    <col min="15878" max="15878" width="22" style="7" customWidth="1"/>
    <col min="15879" max="15879" width="22.5703125" style="7" customWidth="1"/>
    <col min="15880" max="15880" width="21.140625" style="7" bestFit="1" customWidth="1"/>
    <col min="15881" max="15881" width="22" style="7" customWidth="1"/>
    <col min="15882" max="15882" width="27.85546875" style="7" customWidth="1"/>
    <col min="15883" max="15883" width="21.7109375" style="7" customWidth="1"/>
    <col min="15884" max="15884" width="23.7109375" style="7" customWidth="1"/>
    <col min="15885" max="15885" width="21.85546875" style="7" customWidth="1"/>
    <col min="15886" max="15886" width="23.7109375" style="7" customWidth="1"/>
    <col min="15887" max="15887" width="22.42578125" style="7" bestFit="1" customWidth="1"/>
    <col min="15888" max="15888" width="22.28515625" style="7" bestFit="1" customWidth="1"/>
    <col min="15889" max="15889" width="21.85546875" style="7" customWidth="1"/>
    <col min="15890" max="15890" width="14.7109375" style="7" hidden="1" customWidth="1"/>
    <col min="15891" max="15891" width="19.5703125" style="7" customWidth="1"/>
    <col min="15892" max="16128" width="9.140625" style="7"/>
    <col min="16129" max="16129" width="5.85546875" style="7" customWidth="1"/>
    <col min="16130" max="16130" width="135.28515625" style="7" customWidth="1"/>
    <col min="16131" max="16131" width="23.85546875" style="7" customWidth="1"/>
    <col min="16132" max="16132" width="28.85546875" style="7" bestFit="1" customWidth="1"/>
    <col min="16133" max="16133" width="23.85546875" style="7" customWidth="1"/>
    <col min="16134" max="16134" width="22" style="7" customWidth="1"/>
    <col min="16135" max="16135" width="22.5703125" style="7" customWidth="1"/>
    <col min="16136" max="16136" width="21.140625" style="7" bestFit="1" customWidth="1"/>
    <col min="16137" max="16137" width="22" style="7" customWidth="1"/>
    <col min="16138" max="16138" width="27.85546875" style="7" customWidth="1"/>
    <col min="16139" max="16139" width="21.7109375" style="7" customWidth="1"/>
    <col min="16140" max="16140" width="23.7109375" style="7" customWidth="1"/>
    <col min="16141" max="16141" width="21.85546875" style="7" customWidth="1"/>
    <col min="16142" max="16142" width="23.7109375" style="7" customWidth="1"/>
    <col min="16143" max="16143" width="22.42578125" style="7" bestFit="1" customWidth="1"/>
    <col min="16144" max="16144" width="22.28515625" style="7" bestFit="1" customWidth="1"/>
    <col min="16145" max="16145" width="21.85546875" style="7" customWidth="1"/>
    <col min="16146" max="16146" width="14.7109375" style="7" hidden="1" customWidth="1"/>
    <col min="16147" max="16147" width="19.5703125" style="7" customWidth="1"/>
    <col min="16148" max="16384" width="9.140625" style="7"/>
  </cols>
  <sheetData>
    <row r="1" spans="1:18" ht="20.25" x14ac:dyDescent="0.35">
      <c r="A1" s="10" t="s">
        <v>0</v>
      </c>
      <c r="B1" s="58" t="s">
        <v>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1"/>
      <c r="Q1" s="12"/>
    </row>
    <row r="2" spans="1:18" ht="20.25" x14ac:dyDescent="0.35">
      <c r="A2" s="10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11"/>
      <c r="Q2" s="12"/>
    </row>
    <row r="3" spans="1:18" ht="20.25" x14ac:dyDescent="0.35">
      <c r="A3" s="10"/>
      <c r="B3" s="11"/>
      <c r="C3" s="11"/>
      <c r="D3" s="13"/>
      <c r="E3" s="11"/>
      <c r="F3" s="11"/>
      <c r="G3" s="11"/>
      <c r="H3" s="14"/>
      <c r="I3" s="11"/>
      <c r="J3" s="11"/>
      <c r="K3" s="15"/>
      <c r="L3" s="76"/>
      <c r="M3" s="11"/>
      <c r="N3" s="11"/>
      <c r="O3" s="11"/>
      <c r="P3" s="11"/>
      <c r="Q3" s="12"/>
    </row>
    <row r="4" spans="1:18" ht="20.25" x14ac:dyDescent="0.35">
      <c r="A4" s="10"/>
      <c r="B4" s="58" t="s">
        <v>145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16">
        <f>834-417</f>
        <v>417</v>
      </c>
      <c r="Q4" s="12"/>
    </row>
    <row r="5" spans="1:18" ht="18" customHeight="1" x14ac:dyDescent="0.35">
      <c r="A5" s="10"/>
      <c r="B5" s="11"/>
      <c r="C5" s="11"/>
      <c r="D5" s="13"/>
      <c r="E5" s="11"/>
      <c r="F5" s="11"/>
      <c r="G5" s="11"/>
      <c r="H5" s="14"/>
      <c r="I5" s="11"/>
      <c r="J5" s="11"/>
      <c r="K5" s="76">
        <f>[1]դրամաշնորհ!$L$11-G16</f>
        <v>0</v>
      </c>
      <c r="L5" s="11"/>
      <c r="M5" s="11"/>
      <c r="N5" s="11"/>
      <c r="O5" s="11"/>
      <c r="P5" s="11"/>
      <c r="Q5" s="12"/>
    </row>
    <row r="6" spans="1:18" ht="13.5" customHeight="1" x14ac:dyDescent="0.35">
      <c r="A6" s="10"/>
      <c r="B6" s="17"/>
      <c r="C6" s="18"/>
      <c r="D6" s="19"/>
      <c r="E6" s="20"/>
      <c r="F6" s="21"/>
      <c r="G6" s="21"/>
      <c r="H6" s="22"/>
      <c r="I6" s="23"/>
      <c r="J6" s="21"/>
      <c r="K6" s="24"/>
      <c r="L6" s="24"/>
      <c r="M6" s="17"/>
      <c r="N6" s="17"/>
      <c r="O6" s="25"/>
      <c r="P6" s="26"/>
      <c r="Q6" s="27" t="s">
        <v>2</v>
      </c>
    </row>
    <row r="7" spans="1:18" ht="37.5" customHeight="1" x14ac:dyDescent="0.35">
      <c r="A7" s="59" t="s">
        <v>3</v>
      </c>
      <c r="B7" s="60"/>
      <c r="C7" s="63" t="s">
        <v>4</v>
      </c>
      <c r="D7" s="64"/>
      <c r="E7" s="65"/>
      <c r="F7" s="63" t="s">
        <v>5</v>
      </c>
      <c r="G7" s="64"/>
      <c r="H7" s="65"/>
      <c r="I7" s="63" t="s">
        <v>6</v>
      </c>
      <c r="J7" s="64"/>
      <c r="K7" s="65"/>
      <c r="L7" s="63" t="s">
        <v>7</v>
      </c>
      <c r="M7" s="64"/>
      <c r="N7" s="65"/>
      <c r="O7" s="63" t="s">
        <v>8</v>
      </c>
      <c r="P7" s="64"/>
      <c r="Q7" s="65"/>
    </row>
    <row r="8" spans="1:18" ht="37.5" customHeight="1" x14ac:dyDescent="0.35">
      <c r="A8" s="61"/>
      <c r="B8" s="62"/>
      <c r="C8" s="28" t="s">
        <v>9</v>
      </c>
      <c r="D8" s="28" t="s">
        <v>10</v>
      </c>
      <c r="E8" s="28" t="s">
        <v>11</v>
      </c>
      <c r="F8" s="28" t="s">
        <v>9</v>
      </c>
      <c r="G8" s="28" t="s">
        <v>10</v>
      </c>
      <c r="H8" s="28" t="s">
        <v>11</v>
      </c>
      <c r="I8" s="28" t="s">
        <v>9</v>
      </c>
      <c r="J8" s="28" t="s">
        <v>10</v>
      </c>
      <c r="K8" s="28" t="s">
        <v>11</v>
      </c>
      <c r="L8" s="28" t="s">
        <v>9</v>
      </c>
      <c r="M8" s="28" t="s">
        <v>10</v>
      </c>
      <c r="N8" s="28" t="s">
        <v>11</v>
      </c>
      <c r="O8" s="28" t="s">
        <v>9</v>
      </c>
      <c r="P8" s="28" t="s">
        <v>10</v>
      </c>
      <c r="Q8" s="28" t="s">
        <v>11</v>
      </c>
    </row>
    <row r="9" spans="1:18" s="30" customFormat="1" ht="86.25" customHeight="1" x14ac:dyDescent="0.35">
      <c r="A9" s="1" t="s">
        <v>12</v>
      </c>
      <c r="B9" s="1"/>
      <c r="C9" s="29">
        <f t="shared" ref="C9:Q9" si="0">C10+C16</f>
        <v>24255511.5</v>
      </c>
      <c r="D9" s="29">
        <f>D10+D16</f>
        <v>26487988</v>
      </c>
      <c r="E9" s="29">
        <f t="shared" si="0"/>
        <v>1143814.8799999999</v>
      </c>
      <c r="F9" s="29">
        <f t="shared" si="0"/>
        <v>5167635.0999999987</v>
      </c>
      <c r="G9" s="29">
        <f t="shared" si="0"/>
        <v>9068111.5999999996</v>
      </c>
      <c r="H9" s="29">
        <f t="shared" si="0"/>
        <v>1143814.8799999999</v>
      </c>
      <c r="I9" s="29">
        <f t="shared" si="0"/>
        <v>6395461.200000002</v>
      </c>
      <c r="J9" s="29">
        <f t="shared" si="0"/>
        <v>5978461.2000000011</v>
      </c>
      <c r="K9" s="29">
        <f t="shared" si="0"/>
        <v>0</v>
      </c>
      <c r="L9" s="29">
        <f>L10+L16</f>
        <v>6842213.6999999974</v>
      </c>
      <c r="M9" s="29">
        <f>M10+M16</f>
        <v>5591213.7000000002</v>
      </c>
      <c r="N9" s="29">
        <f>N10+N16</f>
        <v>0</v>
      </c>
      <c r="O9" s="29">
        <f>O10+O16</f>
        <v>5850201.5000000009</v>
      </c>
      <c r="P9" s="29">
        <f>P10+P16</f>
        <v>5850201.5000000009</v>
      </c>
      <c r="Q9" s="29">
        <f t="shared" si="0"/>
        <v>0</v>
      </c>
    </row>
    <row r="10" spans="1:18" s="31" customFormat="1" ht="37.5" customHeight="1" x14ac:dyDescent="0.35">
      <c r="A10" s="1" t="s">
        <v>13</v>
      </c>
      <c r="B10" s="1"/>
      <c r="C10" s="29">
        <f>SUM(C11:C15)</f>
        <v>1678386.8</v>
      </c>
      <c r="D10" s="29">
        <f>SUM(D11:D15)</f>
        <v>5494926.7999999998</v>
      </c>
      <c r="E10" s="29">
        <f t="shared" ref="C10:Q10" si="1">SUM(E11:E15)</f>
        <v>0</v>
      </c>
      <c r="F10" s="29">
        <f t="shared" si="1"/>
        <v>0</v>
      </c>
      <c r="G10" s="29">
        <f t="shared" si="1"/>
        <v>3816540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1678386.8</v>
      </c>
      <c r="P10" s="29">
        <f t="shared" si="1"/>
        <v>1678386.8</v>
      </c>
      <c r="Q10" s="29">
        <f t="shared" si="1"/>
        <v>0</v>
      </c>
      <c r="R10" s="29">
        <f t="shared" ref="R10" si="2">SUM(R11:R14)</f>
        <v>0</v>
      </c>
    </row>
    <row r="11" spans="1:18" s="31" customFormat="1" ht="51.75" customHeight="1" x14ac:dyDescent="0.3">
      <c r="A11" s="32" t="s">
        <v>14</v>
      </c>
      <c r="B11" s="8" t="s">
        <v>15</v>
      </c>
      <c r="C11" s="66">
        <f t="shared" ref="C11:D14" si="3">F11+I11+L11+O11</f>
        <v>1149580</v>
      </c>
      <c r="D11" s="66">
        <f t="shared" si="3"/>
        <v>1149580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>
        <v>1149580</v>
      </c>
      <c r="P11" s="66">
        <f>O11</f>
        <v>1149580</v>
      </c>
      <c r="Q11" s="66"/>
    </row>
    <row r="12" spans="1:18" s="31" customFormat="1" ht="65.25" customHeight="1" x14ac:dyDescent="0.3">
      <c r="A12" s="32" t="s">
        <v>16</v>
      </c>
      <c r="B12" s="8" t="s">
        <v>17</v>
      </c>
      <c r="C12" s="66">
        <f t="shared" si="3"/>
        <v>140823.54999999999</v>
      </c>
      <c r="D12" s="66">
        <f t="shared" si="3"/>
        <v>140823.54999999999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>
        <v>140823.54999999999</v>
      </c>
      <c r="P12" s="66">
        <f>O12</f>
        <v>140823.54999999999</v>
      </c>
      <c r="Q12" s="66"/>
    </row>
    <row r="13" spans="1:18" s="31" customFormat="1" ht="42" customHeight="1" x14ac:dyDescent="0.3">
      <c r="A13" s="32" t="s">
        <v>18</v>
      </c>
      <c r="B13" s="8" t="s">
        <v>19</v>
      </c>
      <c r="C13" s="66">
        <f t="shared" si="3"/>
        <v>244285.74999999997</v>
      </c>
      <c r="D13" s="66">
        <f t="shared" si="3"/>
        <v>244285.74999999997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>
        <v>244285.74999999997</v>
      </c>
      <c r="P13" s="66">
        <f>O13</f>
        <v>244285.74999999997</v>
      </c>
      <c r="Q13" s="66"/>
    </row>
    <row r="14" spans="1:18" s="31" customFormat="1" ht="44.25" customHeight="1" x14ac:dyDescent="0.3">
      <c r="A14" s="32" t="s">
        <v>20</v>
      </c>
      <c r="B14" s="8" t="s">
        <v>21</v>
      </c>
      <c r="C14" s="66">
        <f t="shared" si="3"/>
        <v>143697.5</v>
      </c>
      <c r="D14" s="66">
        <f t="shared" si="3"/>
        <v>143697.5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>
        <v>143697.5</v>
      </c>
      <c r="P14" s="66">
        <f>O14</f>
        <v>143697.5</v>
      </c>
      <c r="Q14" s="66"/>
    </row>
    <row r="15" spans="1:18" s="31" customFormat="1" ht="27" customHeight="1" x14ac:dyDescent="0.3">
      <c r="A15" s="32" t="s">
        <v>22</v>
      </c>
      <c r="B15" s="8" t="s">
        <v>23</v>
      </c>
      <c r="C15" s="3">
        <f>F15+I15+L15+O15</f>
        <v>0</v>
      </c>
      <c r="D15" s="3">
        <f>G15+J15+M15+P15</f>
        <v>3816540</v>
      </c>
      <c r="E15" s="3"/>
      <c r="F15" s="3"/>
      <c r="G15" s="3">
        <v>3816540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 ht="32.25" customHeight="1" x14ac:dyDescent="0.35">
      <c r="A16" s="56" t="s">
        <v>24</v>
      </c>
      <c r="B16" s="57"/>
      <c r="C16" s="29">
        <f t="shared" ref="C16:Q16" si="4">SUM(C17:C76)</f>
        <v>22577124.699999999</v>
      </c>
      <c r="D16" s="29">
        <f t="shared" si="4"/>
        <v>20993061.199999999</v>
      </c>
      <c r="E16" s="29">
        <f t="shared" si="4"/>
        <v>1143814.8799999999</v>
      </c>
      <c r="F16" s="29">
        <f>SUM(F17:F76)</f>
        <v>5167635.0999999987</v>
      </c>
      <c r="G16" s="29">
        <f>SUM(G17:G76)</f>
        <v>5251571.5999999996</v>
      </c>
      <c r="H16" s="29">
        <f>SUM(H17:H76)</f>
        <v>1143814.8799999999</v>
      </c>
      <c r="I16" s="29">
        <f t="shared" si="4"/>
        <v>6395461.200000002</v>
      </c>
      <c r="J16" s="29">
        <f t="shared" si="4"/>
        <v>5978461.2000000011</v>
      </c>
      <c r="K16" s="29">
        <f t="shared" si="4"/>
        <v>0</v>
      </c>
      <c r="L16" s="29">
        <f t="shared" si="4"/>
        <v>6842213.6999999974</v>
      </c>
      <c r="M16" s="29">
        <f t="shared" si="4"/>
        <v>5591213.7000000002</v>
      </c>
      <c r="N16" s="29">
        <f t="shared" si="4"/>
        <v>0</v>
      </c>
      <c r="O16" s="29">
        <f t="shared" si="4"/>
        <v>4171814.7000000007</v>
      </c>
      <c r="P16" s="29">
        <f t="shared" si="4"/>
        <v>4171814.7000000007</v>
      </c>
      <c r="Q16" s="29">
        <f t="shared" si="4"/>
        <v>0</v>
      </c>
    </row>
    <row r="17" spans="1:19" ht="85.15" customHeight="1" x14ac:dyDescent="0.35">
      <c r="A17" s="2" t="s">
        <v>14</v>
      </c>
      <c r="B17" s="8" t="s">
        <v>25</v>
      </c>
      <c r="C17" s="66">
        <f>F17+I17+L17+O17</f>
        <v>10047.700000000001</v>
      </c>
      <c r="D17" s="66">
        <f>G17+J17+M17+P17</f>
        <v>52837.399999999994</v>
      </c>
      <c r="E17" s="67"/>
      <c r="F17" s="66">
        <v>10047.700000000001</v>
      </c>
      <c r="G17" s="66">
        <f>F17+42789.7</f>
        <v>52837.399999999994</v>
      </c>
      <c r="H17" s="66"/>
      <c r="I17" s="68"/>
      <c r="J17" s="6">
        <f>0</f>
        <v>0</v>
      </c>
      <c r="K17" s="5"/>
      <c r="L17" s="9"/>
      <c r="M17" s="66"/>
      <c r="N17" s="6"/>
      <c r="O17" s="9"/>
      <c r="P17" s="6">
        <f>0</f>
        <v>0</v>
      </c>
      <c r="Q17" s="6"/>
    </row>
    <row r="18" spans="1:19" ht="85.15" customHeight="1" x14ac:dyDescent="0.35">
      <c r="A18" s="2" t="s">
        <v>16</v>
      </c>
      <c r="B18" s="8" t="s">
        <v>26</v>
      </c>
      <c r="C18" s="66">
        <f t="shared" ref="C18:E41" si="5">F18+I18+L18+O18</f>
        <v>64632.7</v>
      </c>
      <c r="D18" s="66">
        <f>G18+J18+M18+P18</f>
        <v>64632.7</v>
      </c>
      <c r="E18" s="66">
        <f>H18+K18+N18+Q18</f>
        <v>0</v>
      </c>
      <c r="F18" s="66">
        <v>64632.7</v>
      </c>
      <c r="G18" s="66">
        <f>F18</f>
        <v>64632.7</v>
      </c>
      <c r="H18" s="66"/>
      <c r="I18" s="68"/>
      <c r="J18" s="6"/>
      <c r="K18" s="5"/>
      <c r="L18" s="9"/>
      <c r="M18" s="69"/>
      <c r="N18" s="6"/>
      <c r="O18" s="9"/>
      <c r="P18" s="6"/>
      <c r="Q18" s="6"/>
    </row>
    <row r="19" spans="1:19" ht="85.15" customHeight="1" x14ac:dyDescent="0.35">
      <c r="A19" s="2" t="s">
        <v>18</v>
      </c>
      <c r="B19" s="8" t="s">
        <v>27</v>
      </c>
      <c r="C19" s="66">
        <f t="shared" ref="C19:C24" si="6">F19+I19+L19+O19</f>
        <v>397007</v>
      </c>
      <c r="D19" s="66">
        <f>G19+J19+M19+P19</f>
        <v>397007</v>
      </c>
      <c r="E19" s="66">
        <f>H19+K19+N19+Q19</f>
        <v>0</v>
      </c>
      <c r="F19" s="66">
        <v>99251.8</v>
      </c>
      <c r="G19" s="66">
        <f>F19</f>
        <v>99251.8</v>
      </c>
      <c r="H19" s="68"/>
      <c r="I19" s="66">
        <v>99251.7</v>
      </c>
      <c r="J19" s="66">
        <f>I19</f>
        <v>99251.7</v>
      </c>
      <c r="K19" s="6"/>
      <c r="L19" s="66">
        <v>99251.7</v>
      </c>
      <c r="M19" s="66">
        <f>L19</f>
        <v>99251.7</v>
      </c>
      <c r="N19" s="6"/>
      <c r="O19" s="66">
        <v>99251.8</v>
      </c>
      <c r="P19" s="66">
        <f>O19</f>
        <v>99251.8</v>
      </c>
      <c r="Q19" s="6"/>
      <c r="R19" s="33"/>
    </row>
    <row r="20" spans="1:19" ht="59.25" customHeight="1" x14ac:dyDescent="0.35">
      <c r="A20" s="2" t="s">
        <v>20</v>
      </c>
      <c r="B20" s="8" t="s">
        <v>28</v>
      </c>
      <c r="C20" s="66">
        <f t="shared" si="6"/>
        <v>227042</v>
      </c>
      <c r="D20" s="66">
        <f>C20</f>
        <v>227042</v>
      </c>
      <c r="E20" s="66">
        <f>H20+K20+N20+Q20</f>
        <v>0</v>
      </c>
      <c r="F20" s="66">
        <v>227042</v>
      </c>
      <c r="G20" s="66">
        <f>F20</f>
        <v>227042</v>
      </c>
      <c r="H20" s="66"/>
      <c r="I20" s="66">
        <v>0</v>
      </c>
      <c r="J20" s="66">
        <v>0</v>
      </c>
      <c r="K20" s="66"/>
      <c r="L20" s="66">
        <v>0</v>
      </c>
      <c r="M20" s="66">
        <v>0</v>
      </c>
      <c r="N20" s="66"/>
      <c r="O20" s="66">
        <v>0</v>
      </c>
      <c r="P20" s="66">
        <v>0</v>
      </c>
      <c r="Q20" s="66"/>
      <c r="R20" s="33"/>
    </row>
    <row r="21" spans="1:19" ht="65.25" customHeight="1" x14ac:dyDescent="0.35">
      <c r="A21" s="2" t="s">
        <v>22</v>
      </c>
      <c r="B21" s="8" t="s">
        <v>29</v>
      </c>
      <c r="C21" s="66">
        <f t="shared" si="6"/>
        <v>4740.1000000000004</v>
      </c>
      <c r="D21" s="66">
        <f t="shared" ref="D21:E36" si="7">G21+J21+M21+P21</f>
        <v>4740.1000000000004</v>
      </c>
      <c r="E21" s="66">
        <f>H21+K21+N21+Q21</f>
        <v>360</v>
      </c>
      <c r="F21" s="66">
        <v>2556.3000000000002</v>
      </c>
      <c r="G21" s="66">
        <f>F21</f>
        <v>2556.3000000000002</v>
      </c>
      <c r="H21" s="66">
        <v>360</v>
      </c>
      <c r="I21" s="66">
        <v>697.3</v>
      </c>
      <c r="J21" s="66">
        <f>I21</f>
        <v>697.3</v>
      </c>
      <c r="K21" s="5"/>
      <c r="L21" s="66">
        <v>747.3</v>
      </c>
      <c r="M21" s="66">
        <f>L21</f>
        <v>747.3</v>
      </c>
      <c r="N21" s="6"/>
      <c r="O21" s="66">
        <v>739.2</v>
      </c>
      <c r="P21" s="66">
        <f>O21</f>
        <v>739.2</v>
      </c>
      <c r="Q21" s="6"/>
    </row>
    <row r="22" spans="1:19" ht="57.75" customHeight="1" x14ac:dyDescent="0.35">
      <c r="A22" s="2" t="s">
        <v>30</v>
      </c>
      <c r="B22" s="8" t="s">
        <v>31</v>
      </c>
      <c r="C22" s="66">
        <f t="shared" si="6"/>
        <v>498944.4</v>
      </c>
      <c r="D22" s="66">
        <f>G22+J22+M22+P22</f>
        <v>498944.4</v>
      </c>
      <c r="E22" s="66">
        <f>H22+K22+N22+Q22</f>
        <v>58132.3</v>
      </c>
      <c r="F22" s="66">
        <v>101726</v>
      </c>
      <c r="G22" s="66">
        <f t="shared" ref="G22:G74" si="8">F22</f>
        <v>101726</v>
      </c>
      <c r="H22" s="66">
        <v>58132.3</v>
      </c>
      <c r="I22" s="66">
        <v>147746</v>
      </c>
      <c r="J22" s="66">
        <f>I22</f>
        <v>147746</v>
      </c>
      <c r="K22" s="5"/>
      <c r="L22" s="66">
        <f>193768</f>
        <v>193768</v>
      </c>
      <c r="M22" s="66">
        <f>L22</f>
        <v>193768</v>
      </c>
      <c r="N22" s="6"/>
      <c r="O22" s="66">
        <v>55704.4</v>
      </c>
      <c r="P22" s="66">
        <f>O22</f>
        <v>55704.4</v>
      </c>
      <c r="Q22" s="6"/>
    </row>
    <row r="23" spans="1:19" ht="57.75" customHeight="1" x14ac:dyDescent="0.35">
      <c r="A23" s="2" t="s">
        <v>32</v>
      </c>
      <c r="B23" s="8" t="s">
        <v>33</v>
      </c>
      <c r="C23" s="66">
        <f t="shared" si="6"/>
        <v>253625</v>
      </c>
      <c r="D23" s="66">
        <f t="shared" si="7"/>
        <v>253625</v>
      </c>
      <c r="E23" s="66">
        <f>H23+K23+N23+Q23</f>
        <v>0</v>
      </c>
      <c r="F23" s="66"/>
      <c r="G23" s="66">
        <f t="shared" si="8"/>
        <v>0</v>
      </c>
      <c r="H23" s="34"/>
      <c r="I23" s="9"/>
      <c r="J23" s="6"/>
      <c r="K23" s="5"/>
      <c r="L23" s="66">
        <v>253625</v>
      </c>
      <c r="M23" s="66">
        <f>L23</f>
        <v>253625</v>
      </c>
      <c r="N23" s="6"/>
      <c r="O23" s="9"/>
      <c r="P23" s="6"/>
      <c r="Q23" s="6"/>
    </row>
    <row r="24" spans="1:19" ht="72.75" customHeight="1" x14ac:dyDescent="0.35">
      <c r="A24" s="2" t="s">
        <v>34</v>
      </c>
      <c r="B24" s="8" t="s">
        <v>35</v>
      </c>
      <c r="C24" s="66">
        <f t="shared" si="6"/>
        <v>591222.80000000005</v>
      </c>
      <c r="D24" s="66">
        <f t="shared" si="7"/>
        <v>591222.80000000005</v>
      </c>
      <c r="E24" s="66">
        <f>H24+K24+N24+Q24</f>
        <v>155764.4</v>
      </c>
      <c r="F24" s="66">
        <v>163815.1</v>
      </c>
      <c r="G24" s="66">
        <f t="shared" si="8"/>
        <v>163815.1</v>
      </c>
      <c r="H24" s="66">
        <v>155764.4</v>
      </c>
      <c r="I24" s="66">
        <v>427407.7</v>
      </c>
      <c r="J24" s="66">
        <f>I24</f>
        <v>427407.7</v>
      </c>
      <c r="K24" s="6"/>
      <c r="L24" s="9"/>
      <c r="M24" s="6"/>
      <c r="N24" s="6"/>
      <c r="O24" s="9"/>
      <c r="P24" s="6"/>
      <c r="Q24" s="6"/>
    </row>
    <row r="25" spans="1:19" ht="96.75" customHeight="1" x14ac:dyDescent="0.35">
      <c r="A25" s="2" t="s">
        <v>36</v>
      </c>
      <c r="B25" s="8" t="s">
        <v>37</v>
      </c>
      <c r="C25" s="66">
        <f t="shared" si="5"/>
        <v>1704097</v>
      </c>
      <c r="D25" s="66">
        <f t="shared" si="7"/>
        <v>870097</v>
      </c>
      <c r="E25" s="66">
        <f t="shared" si="7"/>
        <v>0</v>
      </c>
      <c r="F25" s="66"/>
      <c r="G25" s="66">
        <f t="shared" si="8"/>
        <v>0</v>
      </c>
      <c r="H25" s="34"/>
      <c r="I25" s="9"/>
      <c r="J25" s="6"/>
      <c r="K25" s="5"/>
      <c r="L25" s="66">
        <v>1704097</v>
      </c>
      <c r="M25" s="66">
        <f>L25-834000</f>
        <v>870097</v>
      </c>
      <c r="N25" s="6"/>
      <c r="O25" s="9"/>
      <c r="P25" s="6"/>
      <c r="Q25" s="6"/>
      <c r="S25" s="35">
        <f>S27</f>
        <v>0</v>
      </c>
    </row>
    <row r="26" spans="1:19" ht="52.5" customHeight="1" x14ac:dyDescent="0.35">
      <c r="A26" s="2" t="s">
        <v>38</v>
      </c>
      <c r="B26" s="8" t="s">
        <v>39</v>
      </c>
      <c r="C26" s="66">
        <f t="shared" si="5"/>
        <v>426025.6</v>
      </c>
      <c r="D26" s="66">
        <f t="shared" si="7"/>
        <v>426025.6</v>
      </c>
      <c r="E26" s="66">
        <f t="shared" si="7"/>
        <v>0</v>
      </c>
      <c r="F26" s="66"/>
      <c r="G26" s="66">
        <f t="shared" si="8"/>
        <v>0</v>
      </c>
      <c r="H26" s="34"/>
      <c r="I26" s="9"/>
      <c r="J26" s="6"/>
      <c r="K26" s="6"/>
      <c r="L26" s="66">
        <v>426025.6</v>
      </c>
      <c r="M26" s="66">
        <f>L26</f>
        <v>426025.6</v>
      </c>
      <c r="N26" s="6"/>
      <c r="O26" s="9"/>
      <c r="P26" s="6"/>
      <c r="Q26" s="6"/>
    </row>
    <row r="27" spans="1:19" ht="66" customHeight="1" x14ac:dyDescent="0.35">
      <c r="A27" s="2" t="s">
        <v>40</v>
      </c>
      <c r="B27" s="8" t="s">
        <v>41</v>
      </c>
      <c r="C27" s="66">
        <f t="shared" si="5"/>
        <v>103168.9</v>
      </c>
      <c r="D27" s="66">
        <f t="shared" si="7"/>
        <v>103168.9</v>
      </c>
      <c r="E27" s="66">
        <f t="shared" si="7"/>
        <v>0</v>
      </c>
      <c r="F27" s="66">
        <v>19830.3</v>
      </c>
      <c r="G27" s="66">
        <f t="shared" si="8"/>
        <v>19830.3</v>
      </c>
      <c r="H27" s="34"/>
      <c r="I27" s="66">
        <v>61502.5</v>
      </c>
      <c r="J27" s="66">
        <f>I27</f>
        <v>61502.5</v>
      </c>
      <c r="K27" s="5"/>
      <c r="L27" s="66">
        <v>21836.1</v>
      </c>
      <c r="M27" s="66">
        <f>L27</f>
        <v>21836.1</v>
      </c>
      <c r="N27" s="6"/>
      <c r="O27" s="9"/>
      <c r="P27" s="6"/>
      <c r="Q27" s="6"/>
    </row>
    <row r="28" spans="1:19" ht="59.25" customHeight="1" x14ac:dyDescent="0.35">
      <c r="A28" s="2" t="s">
        <v>42</v>
      </c>
      <c r="B28" s="8" t="s">
        <v>43</v>
      </c>
      <c r="C28" s="66">
        <f>F28+I28+L28+O28</f>
        <v>449941.3</v>
      </c>
      <c r="D28" s="66">
        <f t="shared" si="7"/>
        <v>449941.3</v>
      </c>
      <c r="E28" s="66">
        <f t="shared" si="7"/>
        <v>0</v>
      </c>
      <c r="F28" s="66">
        <v>100000</v>
      </c>
      <c r="G28" s="66">
        <f t="shared" si="8"/>
        <v>100000</v>
      </c>
      <c r="H28" s="34"/>
      <c r="I28" s="66">
        <v>150000</v>
      </c>
      <c r="J28" s="66">
        <f>I28</f>
        <v>150000</v>
      </c>
      <c r="K28" s="5"/>
      <c r="L28" s="66">
        <v>150000</v>
      </c>
      <c r="M28" s="66">
        <f>L28</f>
        <v>150000</v>
      </c>
      <c r="N28" s="6"/>
      <c r="O28" s="66">
        <v>49941.3</v>
      </c>
      <c r="P28" s="66">
        <f>O28</f>
        <v>49941.3</v>
      </c>
      <c r="Q28" s="6"/>
    </row>
    <row r="29" spans="1:19" ht="78" customHeight="1" x14ac:dyDescent="0.35">
      <c r="A29" s="2" t="s">
        <v>44</v>
      </c>
      <c r="B29" s="8" t="s">
        <v>45</v>
      </c>
      <c r="C29" s="66">
        <f t="shared" si="5"/>
        <v>700000</v>
      </c>
      <c r="D29" s="66">
        <f t="shared" si="7"/>
        <v>700000</v>
      </c>
      <c r="E29" s="66">
        <f t="shared" si="7"/>
        <v>0</v>
      </c>
      <c r="F29" s="66">
        <v>200000</v>
      </c>
      <c r="G29" s="66">
        <f t="shared" si="8"/>
        <v>200000</v>
      </c>
      <c r="H29" s="34"/>
      <c r="I29" s="66">
        <v>350000</v>
      </c>
      <c r="J29" s="66">
        <f t="shared" ref="J29:J35" si="9">I29</f>
        <v>350000</v>
      </c>
      <c r="K29" s="5"/>
      <c r="L29" s="66">
        <v>150000</v>
      </c>
      <c r="M29" s="66">
        <f t="shared" ref="M29:M38" si="10">L29</f>
        <v>150000</v>
      </c>
      <c r="N29" s="6"/>
      <c r="O29" s="9"/>
      <c r="P29" s="6"/>
      <c r="Q29" s="6"/>
    </row>
    <row r="30" spans="1:19" ht="63" customHeight="1" x14ac:dyDescent="0.35">
      <c r="A30" s="2" t="s">
        <v>46</v>
      </c>
      <c r="B30" s="8" t="s">
        <v>47</v>
      </c>
      <c r="C30" s="66">
        <f t="shared" si="5"/>
        <v>201176.5</v>
      </c>
      <c r="D30" s="66">
        <f t="shared" si="7"/>
        <v>201176.5</v>
      </c>
      <c r="E30" s="66">
        <f t="shared" si="7"/>
        <v>0</v>
      </c>
      <c r="F30" s="66">
        <v>201176.5</v>
      </c>
      <c r="G30" s="66">
        <f t="shared" si="8"/>
        <v>201176.5</v>
      </c>
      <c r="H30" s="34"/>
      <c r="I30" s="9"/>
      <c r="J30" s="6">
        <f t="shared" si="9"/>
        <v>0</v>
      </c>
      <c r="K30" s="5"/>
      <c r="L30" s="9"/>
      <c r="M30" s="6">
        <f t="shared" si="10"/>
        <v>0</v>
      </c>
      <c r="N30" s="6"/>
      <c r="O30" s="9"/>
      <c r="P30" s="6">
        <f t="shared" ref="P30:P38" si="11">O30</f>
        <v>0</v>
      </c>
      <c r="Q30" s="6"/>
    </row>
    <row r="31" spans="1:19" ht="55.5" customHeight="1" x14ac:dyDescent="0.35">
      <c r="A31" s="2" t="s">
        <v>48</v>
      </c>
      <c r="B31" s="8" t="s">
        <v>49</v>
      </c>
      <c r="C31" s="66">
        <f>F31+I31+L31+O31</f>
        <v>1234423.3999999999</v>
      </c>
      <c r="D31" s="66">
        <f>G31+J31+M31+P31</f>
        <v>1234423.3999999999</v>
      </c>
      <c r="E31" s="66">
        <f>H31+K31+N31+Q31</f>
        <v>0</v>
      </c>
      <c r="F31" s="66">
        <v>55343</v>
      </c>
      <c r="G31" s="66">
        <f>F31</f>
        <v>55343</v>
      </c>
      <c r="H31" s="34"/>
      <c r="I31" s="66">
        <v>186165</v>
      </c>
      <c r="J31" s="66">
        <f>I31</f>
        <v>186165</v>
      </c>
      <c r="K31" s="5"/>
      <c r="L31" s="66">
        <v>463018.6</v>
      </c>
      <c r="M31" s="66">
        <f>L31</f>
        <v>463018.6</v>
      </c>
      <c r="N31" s="6"/>
      <c r="O31" s="66">
        <v>529896.80000000005</v>
      </c>
      <c r="P31" s="66">
        <f>O31</f>
        <v>529896.80000000005</v>
      </c>
      <c r="Q31" s="6"/>
    </row>
    <row r="32" spans="1:19" ht="66.75" customHeight="1" x14ac:dyDescent="0.35">
      <c r="A32" s="2" t="s">
        <v>50</v>
      </c>
      <c r="B32" s="8" t="s">
        <v>51</v>
      </c>
      <c r="C32" s="66">
        <f t="shared" si="5"/>
        <v>11855.9</v>
      </c>
      <c r="D32" s="66">
        <f>C32</f>
        <v>11855.9</v>
      </c>
      <c r="E32" s="66">
        <f t="shared" si="7"/>
        <v>0</v>
      </c>
      <c r="F32" s="66"/>
      <c r="G32" s="66">
        <f t="shared" si="8"/>
        <v>0</v>
      </c>
      <c r="H32" s="6"/>
      <c r="I32" s="66">
        <v>11855.9</v>
      </c>
      <c r="J32" s="66">
        <f t="shared" si="9"/>
        <v>11855.9</v>
      </c>
      <c r="K32" s="6"/>
      <c r="L32" s="9"/>
      <c r="M32" s="6">
        <f t="shared" si="10"/>
        <v>0</v>
      </c>
      <c r="N32" s="6"/>
      <c r="O32" s="9"/>
      <c r="P32" s="6">
        <f t="shared" si="11"/>
        <v>0</v>
      </c>
      <c r="Q32" s="6"/>
    </row>
    <row r="33" spans="1:18" ht="55.5" customHeight="1" x14ac:dyDescent="0.35">
      <c r="A33" s="2" t="s">
        <v>52</v>
      </c>
      <c r="B33" s="8" t="s">
        <v>53</v>
      </c>
      <c r="C33" s="66">
        <f t="shared" si="5"/>
        <v>959991.40000000014</v>
      </c>
      <c r="D33" s="66">
        <f>G33+J33+M33+P33</f>
        <v>959991.40000000014</v>
      </c>
      <c r="E33" s="66">
        <f t="shared" si="7"/>
        <v>0</v>
      </c>
      <c r="F33" s="66">
        <v>473232.4</v>
      </c>
      <c r="G33" s="66">
        <f t="shared" si="8"/>
        <v>473232.4</v>
      </c>
      <c r="H33" s="34"/>
      <c r="I33" s="66">
        <v>285339.40000000002</v>
      </c>
      <c r="J33" s="66">
        <f t="shared" si="9"/>
        <v>285339.40000000002</v>
      </c>
      <c r="K33" s="5"/>
      <c r="L33" s="66">
        <v>100709.8</v>
      </c>
      <c r="M33" s="66">
        <f t="shared" si="10"/>
        <v>100709.8</v>
      </c>
      <c r="N33" s="6"/>
      <c r="O33" s="66">
        <v>100709.8</v>
      </c>
      <c r="P33" s="66">
        <f t="shared" si="11"/>
        <v>100709.8</v>
      </c>
      <c r="Q33" s="6"/>
    </row>
    <row r="34" spans="1:18" ht="55.5" customHeight="1" x14ac:dyDescent="0.35">
      <c r="A34" s="2" t="s">
        <v>54</v>
      </c>
      <c r="B34" s="8" t="s">
        <v>55</v>
      </c>
      <c r="C34" s="66">
        <f t="shared" si="5"/>
        <v>404723.39999999997</v>
      </c>
      <c r="D34" s="66">
        <f>F34+J34+M34+P34</f>
        <v>404723.39999999997</v>
      </c>
      <c r="E34" s="66">
        <f t="shared" si="7"/>
        <v>0</v>
      </c>
      <c r="F34" s="66">
        <v>101180.9</v>
      </c>
      <c r="G34" s="66">
        <f t="shared" si="8"/>
        <v>101180.9</v>
      </c>
      <c r="H34" s="34"/>
      <c r="I34" s="66">
        <v>101180.9</v>
      </c>
      <c r="J34" s="66">
        <f t="shared" si="9"/>
        <v>101180.9</v>
      </c>
      <c r="K34" s="5"/>
      <c r="L34" s="66">
        <v>101180.9</v>
      </c>
      <c r="M34" s="66">
        <f t="shared" si="10"/>
        <v>101180.9</v>
      </c>
      <c r="N34" s="6"/>
      <c r="O34" s="66">
        <v>101180.7</v>
      </c>
      <c r="P34" s="66">
        <f t="shared" si="11"/>
        <v>101180.7</v>
      </c>
      <c r="Q34" s="6"/>
    </row>
    <row r="35" spans="1:18" ht="63" customHeight="1" x14ac:dyDescent="0.35">
      <c r="A35" s="2" t="s">
        <v>56</v>
      </c>
      <c r="B35" s="8" t="s">
        <v>57</v>
      </c>
      <c r="C35" s="66">
        <f t="shared" si="5"/>
        <v>105654.39999999999</v>
      </c>
      <c r="D35" s="66">
        <f t="shared" si="5"/>
        <v>105654.39999999999</v>
      </c>
      <c r="E35" s="66">
        <f>H35+K35+N35+Q35</f>
        <v>26420.38</v>
      </c>
      <c r="F35" s="66">
        <v>26413.599999999999</v>
      </c>
      <c r="G35" s="66">
        <f t="shared" si="8"/>
        <v>26413.599999999999</v>
      </c>
      <c r="H35" s="66">
        <v>26420.38</v>
      </c>
      <c r="I35" s="66">
        <v>26413.599999999999</v>
      </c>
      <c r="J35" s="66">
        <f t="shared" si="9"/>
        <v>26413.599999999999</v>
      </c>
      <c r="K35" s="5"/>
      <c r="L35" s="66">
        <v>26413.599999999999</v>
      </c>
      <c r="M35" s="66">
        <f t="shared" si="10"/>
        <v>26413.599999999999</v>
      </c>
      <c r="N35" s="6"/>
      <c r="O35" s="66">
        <v>26413.599999999999</v>
      </c>
      <c r="P35" s="66">
        <f t="shared" si="11"/>
        <v>26413.599999999999</v>
      </c>
      <c r="Q35" s="36"/>
    </row>
    <row r="36" spans="1:18" ht="64.5" customHeight="1" x14ac:dyDescent="0.35">
      <c r="A36" s="2" t="s">
        <v>58</v>
      </c>
      <c r="B36" s="8" t="s">
        <v>59</v>
      </c>
      <c r="C36" s="66">
        <f>F36+I36+L36+O36</f>
        <v>404020.4</v>
      </c>
      <c r="D36" s="66">
        <f t="shared" si="5"/>
        <v>404020.4</v>
      </c>
      <c r="E36" s="66">
        <f t="shared" si="7"/>
        <v>0</v>
      </c>
      <c r="F36" s="66">
        <v>140369.70000000001</v>
      </c>
      <c r="G36" s="66">
        <f t="shared" si="8"/>
        <v>140369.70000000001</v>
      </c>
      <c r="H36" s="34"/>
      <c r="I36" s="66">
        <v>263650.7</v>
      </c>
      <c r="J36" s="66">
        <f>I36</f>
        <v>263650.7</v>
      </c>
      <c r="K36" s="34"/>
      <c r="L36" s="9">
        <v>0</v>
      </c>
      <c r="M36" s="6">
        <f t="shared" si="10"/>
        <v>0</v>
      </c>
      <c r="N36" s="6"/>
      <c r="O36" s="9">
        <v>0</v>
      </c>
      <c r="P36" s="6">
        <f t="shared" si="11"/>
        <v>0</v>
      </c>
      <c r="Q36" s="6"/>
    </row>
    <row r="37" spans="1:18" ht="63.75" customHeight="1" x14ac:dyDescent="0.35">
      <c r="A37" s="2" t="s">
        <v>60</v>
      </c>
      <c r="B37" s="8" t="s">
        <v>61</v>
      </c>
      <c r="C37" s="66">
        <f>F37+I37+L37+O37</f>
        <v>199670.8</v>
      </c>
      <c r="D37" s="66">
        <f t="shared" si="5"/>
        <v>199670.8</v>
      </c>
      <c r="E37" s="66">
        <f>H37+K37+N37+Q37</f>
        <v>0</v>
      </c>
      <c r="F37" s="66">
        <v>49917.7</v>
      </c>
      <c r="G37" s="66">
        <f t="shared" si="8"/>
        <v>49917.7</v>
      </c>
      <c r="H37" s="66"/>
      <c r="I37" s="66">
        <v>49917.7</v>
      </c>
      <c r="J37" s="66">
        <f>I37</f>
        <v>49917.7</v>
      </c>
      <c r="K37" s="5"/>
      <c r="L37" s="66">
        <v>49917.7</v>
      </c>
      <c r="M37" s="66">
        <f t="shared" si="10"/>
        <v>49917.7</v>
      </c>
      <c r="N37" s="6"/>
      <c r="O37" s="66">
        <v>49917.7</v>
      </c>
      <c r="P37" s="66">
        <f t="shared" si="11"/>
        <v>49917.7</v>
      </c>
      <c r="Q37" s="6"/>
    </row>
    <row r="38" spans="1:18" ht="61.5" customHeight="1" x14ac:dyDescent="0.35">
      <c r="A38" s="2" t="s">
        <v>62</v>
      </c>
      <c r="B38" s="8" t="s">
        <v>63</v>
      </c>
      <c r="C38" s="66">
        <f>F38+I38+L38+O38</f>
        <v>55067.6</v>
      </c>
      <c r="D38" s="66">
        <f t="shared" si="5"/>
        <v>55067.6</v>
      </c>
      <c r="E38" s="66">
        <f t="shared" si="5"/>
        <v>0</v>
      </c>
      <c r="F38" s="66">
        <v>13766.9</v>
      </c>
      <c r="G38" s="66">
        <f t="shared" si="8"/>
        <v>13766.9</v>
      </c>
      <c r="H38" s="34"/>
      <c r="I38" s="66">
        <v>13766.9</v>
      </c>
      <c r="J38" s="66">
        <f>I38</f>
        <v>13766.9</v>
      </c>
      <c r="K38" s="5"/>
      <c r="L38" s="66">
        <v>13766.9</v>
      </c>
      <c r="M38" s="66">
        <f t="shared" si="10"/>
        <v>13766.9</v>
      </c>
      <c r="N38" s="6"/>
      <c r="O38" s="66">
        <v>13766.9</v>
      </c>
      <c r="P38" s="66">
        <f t="shared" si="11"/>
        <v>13766.9</v>
      </c>
      <c r="Q38" s="6"/>
    </row>
    <row r="39" spans="1:18" ht="77.25" customHeight="1" x14ac:dyDescent="0.35">
      <c r="A39" s="2" t="s">
        <v>64</v>
      </c>
      <c r="B39" s="8" t="s">
        <v>65</v>
      </c>
      <c r="C39" s="66">
        <f>F39+I39+L39+O39</f>
        <v>2464275.1</v>
      </c>
      <c r="D39" s="66">
        <f>G39+J39+M39+P39</f>
        <v>1630275.1</v>
      </c>
      <c r="E39" s="66">
        <f t="shared" si="5"/>
        <v>165473.4</v>
      </c>
      <c r="F39" s="70">
        <v>616068.80000000005</v>
      </c>
      <c r="G39" s="66">
        <f t="shared" si="8"/>
        <v>616068.80000000005</v>
      </c>
      <c r="H39" s="66">
        <v>165473.4</v>
      </c>
      <c r="I39" s="71">
        <v>985710</v>
      </c>
      <c r="J39" s="71">
        <f>I39-417000</f>
        <v>568710</v>
      </c>
      <c r="K39" s="5"/>
      <c r="L39" s="71">
        <v>616068.80000000005</v>
      </c>
      <c r="M39" s="71">
        <f>L39-417000</f>
        <v>199068.80000000005</v>
      </c>
      <c r="N39" s="6"/>
      <c r="O39" s="71">
        <v>246427.5</v>
      </c>
      <c r="P39" s="71">
        <f>O39</f>
        <v>246427.5</v>
      </c>
      <c r="Q39" s="6"/>
    </row>
    <row r="40" spans="1:18" ht="70.5" customHeight="1" x14ac:dyDescent="0.35">
      <c r="A40" s="2" t="s">
        <v>66</v>
      </c>
      <c r="B40" s="8" t="s">
        <v>67</v>
      </c>
      <c r="C40" s="66">
        <f>F40+I40+L40+O40</f>
        <v>1190742.3</v>
      </c>
      <c r="D40" s="66">
        <f t="shared" si="5"/>
        <v>1190742.3</v>
      </c>
      <c r="E40" s="66">
        <f t="shared" si="5"/>
        <v>0</v>
      </c>
      <c r="F40" s="66"/>
      <c r="G40" s="72"/>
      <c r="H40" s="9"/>
      <c r="I40" s="9"/>
      <c r="J40" s="73"/>
      <c r="K40" s="9"/>
      <c r="L40" s="9"/>
      <c r="M40" s="6"/>
      <c r="N40" s="9"/>
      <c r="O40" s="71">
        <v>1190742.3</v>
      </c>
      <c r="P40" s="71">
        <f>O40</f>
        <v>1190742.3</v>
      </c>
      <c r="Q40" s="9"/>
      <c r="R40" s="33"/>
    </row>
    <row r="41" spans="1:18" ht="66.75" customHeight="1" x14ac:dyDescent="0.35">
      <c r="A41" s="2" t="s">
        <v>68</v>
      </c>
      <c r="B41" s="8" t="s">
        <v>69</v>
      </c>
      <c r="C41" s="66">
        <f t="shared" si="5"/>
        <v>237304.3</v>
      </c>
      <c r="D41" s="66">
        <f t="shared" si="5"/>
        <v>237304.3</v>
      </c>
      <c r="E41" s="66">
        <f t="shared" si="5"/>
        <v>0</v>
      </c>
      <c r="F41" s="66"/>
      <c r="G41" s="66">
        <f t="shared" si="8"/>
        <v>0</v>
      </c>
      <c r="H41" s="9"/>
      <c r="I41" s="9"/>
      <c r="J41" s="6"/>
      <c r="K41" s="9"/>
      <c r="L41" s="71">
        <v>131237.6</v>
      </c>
      <c r="M41" s="71">
        <f>L41</f>
        <v>131237.6</v>
      </c>
      <c r="N41" s="71"/>
      <c r="O41" s="71">
        <v>106066.7</v>
      </c>
      <c r="P41" s="71">
        <f>O41</f>
        <v>106066.7</v>
      </c>
      <c r="Q41" s="9"/>
    </row>
    <row r="42" spans="1:18" ht="66.75" customHeight="1" x14ac:dyDescent="0.35">
      <c r="A42" s="2" t="s">
        <v>70</v>
      </c>
      <c r="B42" s="8" t="s">
        <v>71</v>
      </c>
      <c r="C42" s="66">
        <f t="shared" ref="C42:E57" si="12">F42+I42+L42+O42</f>
        <v>18638.599999999999</v>
      </c>
      <c r="D42" s="66">
        <f t="shared" si="12"/>
        <v>18638.599999999999</v>
      </c>
      <c r="E42" s="66">
        <f t="shared" si="12"/>
        <v>0</v>
      </c>
      <c r="F42" s="66">
        <v>18638.599999999999</v>
      </c>
      <c r="G42" s="66">
        <f t="shared" si="8"/>
        <v>18638.599999999999</v>
      </c>
      <c r="H42" s="37"/>
      <c r="I42" s="9">
        <v>0</v>
      </c>
      <c r="J42" s="6">
        <f t="shared" ref="J42:J74" si="13">I42</f>
        <v>0</v>
      </c>
      <c r="K42" s="9"/>
      <c r="L42" s="9">
        <v>0</v>
      </c>
      <c r="M42" s="6">
        <f t="shared" ref="M42:M62" si="14">L42</f>
        <v>0</v>
      </c>
      <c r="N42" s="9"/>
      <c r="O42" s="9">
        <v>0</v>
      </c>
      <c r="P42" s="6">
        <f t="shared" ref="P42:P62" si="15">O42</f>
        <v>0</v>
      </c>
      <c r="Q42" s="9"/>
    </row>
    <row r="43" spans="1:18" ht="83.25" customHeight="1" x14ac:dyDescent="0.35">
      <c r="A43" s="2" t="s">
        <v>72</v>
      </c>
      <c r="B43" s="8" t="s">
        <v>73</v>
      </c>
      <c r="C43" s="66">
        <f t="shared" si="12"/>
        <v>427960.5</v>
      </c>
      <c r="D43" s="66">
        <f t="shared" si="12"/>
        <v>427960.5</v>
      </c>
      <c r="E43" s="66">
        <f t="shared" si="12"/>
        <v>25398.799999999999</v>
      </c>
      <c r="F43" s="66">
        <v>94850</v>
      </c>
      <c r="G43" s="66">
        <f t="shared" si="8"/>
        <v>94850</v>
      </c>
      <c r="H43" s="66">
        <v>25398.799999999999</v>
      </c>
      <c r="I43" s="66">
        <v>129000</v>
      </c>
      <c r="J43" s="66">
        <f t="shared" si="13"/>
        <v>129000</v>
      </c>
      <c r="K43" s="6"/>
      <c r="L43" s="66">
        <v>185710.5</v>
      </c>
      <c r="M43" s="66">
        <f t="shared" si="14"/>
        <v>185710.5</v>
      </c>
      <c r="N43" s="6"/>
      <c r="O43" s="66">
        <v>18400</v>
      </c>
      <c r="P43" s="66">
        <f t="shared" si="15"/>
        <v>18400</v>
      </c>
      <c r="Q43" s="6"/>
    </row>
    <row r="44" spans="1:18" ht="59.25" customHeight="1" x14ac:dyDescent="0.35">
      <c r="A44" s="2" t="s">
        <v>74</v>
      </c>
      <c r="B44" s="8" t="s">
        <v>75</v>
      </c>
      <c r="C44" s="66">
        <f>F44+I44+L44+O44</f>
        <v>67102</v>
      </c>
      <c r="D44" s="66">
        <f>G44+J44+M44+P44</f>
        <v>67102</v>
      </c>
      <c r="E44" s="66">
        <f t="shared" si="12"/>
        <v>9142.9</v>
      </c>
      <c r="F44" s="66">
        <v>19753.8</v>
      </c>
      <c r="G44" s="66">
        <f>F44</f>
        <v>19753.8</v>
      </c>
      <c r="H44" s="66">
        <v>9142.9</v>
      </c>
      <c r="I44" s="66">
        <v>12781</v>
      </c>
      <c r="J44" s="66">
        <f t="shared" si="13"/>
        <v>12781</v>
      </c>
      <c r="K44" s="5"/>
      <c r="L44" s="66">
        <v>18903.599999999999</v>
      </c>
      <c r="M44" s="66">
        <f t="shared" si="14"/>
        <v>18903.599999999999</v>
      </c>
      <c r="N44" s="6"/>
      <c r="O44" s="66">
        <v>15663.6</v>
      </c>
      <c r="P44" s="66">
        <f t="shared" si="15"/>
        <v>15663.6</v>
      </c>
      <c r="Q44" s="66"/>
      <c r="R44" s="33"/>
    </row>
    <row r="45" spans="1:18" ht="63" customHeight="1" x14ac:dyDescent="0.35">
      <c r="A45" s="2" t="s">
        <v>76</v>
      </c>
      <c r="B45" s="8" t="s">
        <v>77</v>
      </c>
      <c r="C45" s="66">
        <f t="shared" si="12"/>
        <v>375231.9</v>
      </c>
      <c r="D45" s="66">
        <f t="shared" si="12"/>
        <v>375231.9</v>
      </c>
      <c r="E45" s="66">
        <f t="shared" si="12"/>
        <v>149999</v>
      </c>
      <c r="F45" s="66">
        <v>150000</v>
      </c>
      <c r="G45" s="66">
        <f t="shared" si="8"/>
        <v>150000</v>
      </c>
      <c r="H45" s="66">
        <v>149999</v>
      </c>
      <c r="I45" s="66">
        <v>150000</v>
      </c>
      <c r="J45" s="66">
        <f t="shared" si="13"/>
        <v>150000</v>
      </c>
      <c r="K45" s="5"/>
      <c r="L45" s="66">
        <v>75231.899999999994</v>
      </c>
      <c r="M45" s="66">
        <f t="shared" si="14"/>
        <v>75231.899999999994</v>
      </c>
      <c r="N45" s="6"/>
      <c r="O45" s="9">
        <v>0</v>
      </c>
      <c r="P45" s="6">
        <f t="shared" si="15"/>
        <v>0</v>
      </c>
      <c r="Q45" s="6"/>
      <c r="R45" s="33"/>
    </row>
    <row r="46" spans="1:18" ht="68.25" customHeight="1" x14ac:dyDescent="0.35">
      <c r="A46" s="2" t="s">
        <v>78</v>
      </c>
      <c r="B46" s="8" t="s">
        <v>79</v>
      </c>
      <c r="C46" s="66">
        <f t="shared" si="12"/>
        <v>44000</v>
      </c>
      <c r="D46" s="66">
        <f t="shared" si="12"/>
        <v>44000</v>
      </c>
      <c r="E46" s="66">
        <f t="shared" si="12"/>
        <v>15250.7</v>
      </c>
      <c r="F46" s="66">
        <v>20000</v>
      </c>
      <c r="G46" s="66">
        <f t="shared" si="8"/>
        <v>20000</v>
      </c>
      <c r="H46" s="66">
        <v>15250.7</v>
      </c>
      <c r="I46" s="66">
        <v>15000</v>
      </c>
      <c r="J46" s="66">
        <f t="shared" si="13"/>
        <v>15000</v>
      </c>
      <c r="K46" s="5"/>
      <c r="L46" s="66">
        <v>9000</v>
      </c>
      <c r="M46" s="66">
        <f t="shared" si="14"/>
        <v>9000</v>
      </c>
      <c r="N46" s="6"/>
      <c r="O46" s="9">
        <v>0</v>
      </c>
      <c r="P46" s="6">
        <f t="shared" si="15"/>
        <v>0</v>
      </c>
      <c r="Q46" s="6"/>
      <c r="R46" s="33"/>
    </row>
    <row r="47" spans="1:18" ht="64.5" customHeight="1" x14ac:dyDescent="0.35">
      <c r="A47" s="2" t="s">
        <v>80</v>
      </c>
      <c r="B47" s="8" t="s">
        <v>81</v>
      </c>
      <c r="C47" s="66">
        <f>F47+I47+L47+O47</f>
        <v>400000</v>
      </c>
      <c r="D47" s="66">
        <f t="shared" si="12"/>
        <v>400000</v>
      </c>
      <c r="E47" s="66">
        <f t="shared" si="12"/>
        <v>191907</v>
      </c>
      <c r="F47" s="66">
        <v>200000</v>
      </c>
      <c r="G47" s="66">
        <f t="shared" si="8"/>
        <v>200000</v>
      </c>
      <c r="H47" s="66">
        <v>191907</v>
      </c>
      <c r="I47" s="66">
        <v>100000</v>
      </c>
      <c r="J47" s="66">
        <f t="shared" si="13"/>
        <v>100000</v>
      </c>
      <c r="K47" s="5"/>
      <c r="L47" s="66">
        <v>100000</v>
      </c>
      <c r="M47" s="66">
        <f t="shared" si="14"/>
        <v>100000</v>
      </c>
      <c r="N47" s="6"/>
      <c r="O47" s="9">
        <v>0</v>
      </c>
      <c r="P47" s="6">
        <f t="shared" si="15"/>
        <v>0</v>
      </c>
      <c r="Q47" s="6"/>
      <c r="R47" s="33"/>
    </row>
    <row r="48" spans="1:18" ht="70.5" customHeight="1" x14ac:dyDescent="0.35">
      <c r="A48" s="2" t="s">
        <v>82</v>
      </c>
      <c r="B48" s="8" t="s">
        <v>83</v>
      </c>
      <c r="C48" s="66">
        <f>F48+I48+L48+O48</f>
        <v>40000</v>
      </c>
      <c r="D48" s="66">
        <f t="shared" si="12"/>
        <v>40000</v>
      </c>
      <c r="E48" s="66">
        <f t="shared" si="12"/>
        <v>15374.2</v>
      </c>
      <c r="F48" s="66">
        <v>15000</v>
      </c>
      <c r="G48" s="66">
        <f t="shared" si="8"/>
        <v>15000</v>
      </c>
      <c r="H48" s="66">
        <v>15374.2</v>
      </c>
      <c r="I48" s="66">
        <v>15000</v>
      </c>
      <c r="J48" s="66">
        <f t="shared" si="13"/>
        <v>15000</v>
      </c>
      <c r="K48" s="5"/>
      <c r="L48" s="66">
        <v>10000</v>
      </c>
      <c r="M48" s="66">
        <f t="shared" si="14"/>
        <v>10000</v>
      </c>
      <c r="N48" s="6"/>
      <c r="O48" s="9">
        <v>0</v>
      </c>
      <c r="P48" s="6">
        <f t="shared" si="15"/>
        <v>0</v>
      </c>
      <c r="Q48" s="6"/>
      <c r="R48" s="33"/>
    </row>
    <row r="49" spans="1:27" ht="68.25" customHeight="1" x14ac:dyDescent="0.35">
      <c r="A49" s="2" t="s">
        <v>84</v>
      </c>
      <c r="B49" s="8" t="s">
        <v>85</v>
      </c>
      <c r="C49" s="66">
        <f>F49+I49+L49+O49</f>
        <v>11246.5</v>
      </c>
      <c r="D49" s="66">
        <f>G49+J49+M49+P49</f>
        <v>11246.5</v>
      </c>
      <c r="E49" s="66">
        <f t="shared" si="12"/>
        <v>3999.9</v>
      </c>
      <c r="F49" s="66">
        <v>4000</v>
      </c>
      <c r="G49" s="66">
        <f t="shared" si="8"/>
        <v>4000</v>
      </c>
      <c r="H49" s="66">
        <v>3999.9</v>
      </c>
      <c r="I49" s="66">
        <v>4000</v>
      </c>
      <c r="J49" s="66">
        <f t="shared" si="13"/>
        <v>4000</v>
      </c>
      <c r="K49" s="5"/>
      <c r="L49" s="9">
        <v>3246.5</v>
      </c>
      <c r="M49" s="9">
        <f t="shared" si="14"/>
        <v>3246.5</v>
      </c>
      <c r="N49" s="6"/>
      <c r="O49" s="9">
        <v>0</v>
      </c>
      <c r="P49" s="6">
        <f t="shared" si="15"/>
        <v>0</v>
      </c>
      <c r="Q49" s="6"/>
      <c r="R49" s="33"/>
    </row>
    <row r="50" spans="1:27" s="43" customFormat="1" ht="63" customHeight="1" x14ac:dyDescent="0.35">
      <c r="A50" s="38" t="s">
        <v>86</v>
      </c>
      <c r="B50" s="39" t="s">
        <v>87</v>
      </c>
      <c r="C50" s="74">
        <f t="shared" ref="C50:D74" si="16">F50+I50+L50+O50</f>
        <v>4937.6000000000004</v>
      </c>
      <c r="D50" s="74">
        <f t="shared" si="12"/>
        <v>4937.6000000000004</v>
      </c>
      <c r="E50" s="74">
        <f t="shared" si="12"/>
        <v>0</v>
      </c>
      <c r="F50" s="74"/>
      <c r="G50" s="74">
        <f t="shared" si="8"/>
        <v>0</v>
      </c>
      <c r="H50" s="40"/>
      <c r="I50" s="74">
        <v>4937.6000000000004</v>
      </c>
      <c r="J50" s="74">
        <f t="shared" si="13"/>
        <v>4937.6000000000004</v>
      </c>
      <c r="K50" s="41"/>
      <c r="L50" s="42">
        <v>0</v>
      </c>
      <c r="M50" s="40">
        <f t="shared" si="14"/>
        <v>0</v>
      </c>
      <c r="N50" s="40"/>
      <c r="O50" s="42">
        <v>0</v>
      </c>
      <c r="P50" s="40">
        <f t="shared" si="15"/>
        <v>0</v>
      </c>
      <c r="Q50" s="40"/>
    </row>
    <row r="51" spans="1:27" ht="96" customHeight="1" x14ac:dyDescent="0.35">
      <c r="A51" s="2" t="s">
        <v>88</v>
      </c>
      <c r="B51" s="8" t="s">
        <v>89</v>
      </c>
      <c r="C51" s="66">
        <f t="shared" si="16"/>
        <v>150000</v>
      </c>
      <c r="D51" s="66">
        <f t="shared" si="16"/>
        <v>150000</v>
      </c>
      <c r="E51" s="66">
        <f t="shared" si="12"/>
        <v>1489.8</v>
      </c>
      <c r="F51" s="66">
        <v>150000</v>
      </c>
      <c r="G51" s="66">
        <f>F51</f>
        <v>150000</v>
      </c>
      <c r="H51" s="66">
        <v>1489.8</v>
      </c>
      <c r="I51" s="9">
        <v>0</v>
      </c>
      <c r="J51" s="9">
        <f t="shared" si="13"/>
        <v>0</v>
      </c>
      <c r="K51" s="5"/>
      <c r="L51" s="9">
        <v>0</v>
      </c>
      <c r="M51" s="6">
        <f t="shared" si="14"/>
        <v>0</v>
      </c>
      <c r="N51" s="6"/>
      <c r="O51" s="9">
        <v>0</v>
      </c>
      <c r="P51" s="6">
        <f t="shared" si="15"/>
        <v>0</v>
      </c>
      <c r="Q51" s="6"/>
      <c r="AA51" s="44"/>
    </row>
    <row r="52" spans="1:27" ht="63" customHeight="1" x14ac:dyDescent="0.35">
      <c r="A52" s="2" t="s">
        <v>90</v>
      </c>
      <c r="B52" s="8" t="s">
        <v>91</v>
      </c>
      <c r="C52" s="66">
        <f t="shared" si="16"/>
        <v>353779.10000000003</v>
      </c>
      <c r="D52" s="66">
        <f t="shared" si="16"/>
        <v>353779.10000000003</v>
      </c>
      <c r="E52" s="66">
        <f t="shared" si="12"/>
        <v>25774.9</v>
      </c>
      <c r="F52" s="66">
        <v>119493</v>
      </c>
      <c r="G52" s="66">
        <f>F52</f>
        <v>119493</v>
      </c>
      <c r="H52" s="66">
        <v>25774.9</v>
      </c>
      <c r="I52" s="66">
        <v>83205.100000000006</v>
      </c>
      <c r="J52" s="66">
        <f t="shared" si="13"/>
        <v>83205.100000000006</v>
      </c>
      <c r="K52" s="5"/>
      <c r="L52" s="66">
        <v>88813.1</v>
      </c>
      <c r="M52" s="66">
        <f t="shared" si="14"/>
        <v>88813.1</v>
      </c>
      <c r="N52" s="66"/>
      <c r="O52" s="66">
        <v>62267.9</v>
      </c>
      <c r="P52" s="66">
        <f t="shared" si="15"/>
        <v>62267.9</v>
      </c>
      <c r="Q52" s="6"/>
    </row>
    <row r="53" spans="1:27" ht="63" customHeight="1" x14ac:dyDescent="0.35">
      <c r="A53" s="2" t="s">
        <v>92</v>
      </c>
      <c r="B53" s="8" t="s">
        <v>93</v>
      </c>
      <c r="C53" s="66">
        <f t="shared" si="16"/>
        <v>36096.400000000001</v>
      </c>
      <c r="D53" s="66">
        <f t="shared" si="16"/>
        <v>36096.400000000001</v>
      </c>
      <c r="E53" s="66">
        <f t="shared" si="12"/>
        <v>7596.2</v>
      </c>
      <c r="F53" s="66">
        <v>9024.1</v>
      </c>
      <c r="G53" s="66">
        <f>F53</f>
        <v>9024.1</v>
      </c>
      <c r="H53" s="66">
        <v>7596.2</v>
      </c>
      <c r="I53" s="66">
        <v>9024.1</v>
      </c>
      <c r="J53" s="66">
        <f t="shared" si="13"/>
        <v>9024.1</v>
      </c>
      <c r="K53" s="5"/>
      <c r="L53" s="66">
        <v>9024.1</v>
      </c>
      <c r="M53" s="66">
        <f t="shared" si="14"/>
        <v>9024.1</v>
      </c>
      <c r="N53" s="6"/>
      <c r="O53" s="66">
        <v>9024.1</v>
      </c>
      <c r="P53" s="66">
        <f t="shared" si="15"/>
        <v>9024.1</v>
      </c>
      <c r="Q53" s="6"/>
    </row>
    <row r="54" spans="1:27" ht="63" customHeight="1" x14ac:dyDescent="0.35">
      <c r="A54" s="2" t="s">
        <v>94</v>
      </c>
      <c r="B54" s="8" t="s">
        <v>95</v>
      </c>
      <c r="C54" s="66">
        <f>F54+I54+L54+O54</f>
        <v>159998.6</v>
      </c>
      <c r="D54" s="66">
        <f>G54+J54+M54+P54</f>
        <v>159998.6</v>
      </c>
      <c r="E54" s="66">
        <f t="shared" si="12"/>
        <v>0</v>
      </c>
      <c r="F54" s="66">
        <v>15000</v>
      </c>
      <c r="G54" s="66">
        <f t="shared" si="8"/>
        <v>15000</v>
      </c>
      <c r="H54" s="4"/>
      <c r="I54" s="66">
        <v>51515</v>
      </c>
      <c r="J54" s="66">
        <f t="shared" si="13"/>
        <v>51515</v>
      </c>
      <c r="K54" s="5"/>
      <c r="L54" s="66">
        <v>42703</v>
      </c>
      <c r="M54" s="66">
        <f t="shared" si="14"/>
        <v>42703</v>
      </c>
      <c r="N54" s="6"/>
      <c r="O54" s="66">
        <v>50780.6</v>
      </c>
      <c r="P54" s="66">
        <f t="shared" si="15"/>
        <v>50780.6</v>
      </c>
      <c r="Q54" s="6"/>
    </row>
    <row r="55" spans="1:27" ht="63" customHeight="1" x14ac:dyDescent="0.35">
      <c r="A55" s="2" t="s">
        <v>96</v>
      </c>
      <c r="B55" s="8" t="s">
        <v>97</v>
      </c>
      <c r="C55" s="66">
        <f t="shared" si="16"/>
        <v>319997.10000000003</v>
      </c>
      <c r="D55" s="66">
        <f>G55+J55+M55+P55</f>
        <v>319997.10000000003</v>
      </c>
      <c r="E55" s="66">
        <f t="shared" si="12"/>
        <v>0</v>
      </c>
      <c r="F55" s="66"/>
      <c r="G55" s="66">
        <f t="shared" si="8"/>
        <v>0</v>
      </c>
      <c r="H55" s="4"/>
      <c r="I55" s="66">
        <v>127998.8</v>
      </c>
      <c r="J55" s="66">
        <f t="shared" si="13"/>
        <v>127998.8</v>
      </c>
      <c r="K55" s="5"/>
      <c r="L55" s="66">
        <v>95999.1</v>
      </c>
      <c r="M55" s="66">
        <f t="shared" si="14"/>
        <v>95999.1</v>
      </c>
      <c r="N55" s="6"/>
      <c r="O55" s="66">
        <v>95999.2</v>
      </c>
      <c r="P55" s="66">
        <f t="shared" si="15"/>
        <v>95999.2</v>
      </c>
      <c r="Q55" s="6"/>
    </row>
    <row r="56" spans="1:27" ht="63" customHeight="1" x14ac:dyDescent="0.35">
      <c r="A56" s="2" t="s">
        <v>98</v>
      </c>
      <c r="B56" s="8" t="s">
        <v>99</v>
      </c>
      <c r="C56" s="66">
        <f>F56+I56+L56+O56</f>
        <v>159998.6</v>
      </c>
      <c r="D56" s="66">
        <f>G56+J56+M56+P56</f>
        <v>159998.6</v>
      </c>
      <c r="E56" s="66"/>
      <c r="F56" s="66"/>
      <c r="G56" s="66"/>
      <c r="H56" s="4"/>
      <c r="I56" s="66">
        <v>108799</v>
      </c>
      <c r="J56" s="66">
        <f t="shared" si="13"/>
        <v>108799</v>
      </c>
      <c r="K56" s="5"/>
      <c r="L56" s="66">
        <v>51199.6</v>
      </c>
      <c r="M56" s="66">
        <f t="shared" si="14"/>
        <v>51199.6</v>
      </c>
      <c r="N56" s="6"/>
      <c r="O56" s="66">
        <v>0</v>
      </c>
      <c r="P56" s="66">
        <f t="shared" si="15"/>
        <v>0</v>
      </c>
      <c r="Q56" s="6"/>
    </row>
    <row r="57" spans="1:27" ht="63" customHeight="1" x14ac:dyDescent="0.35">
      <c r="A57" s="2" t="s">
        <v>100</v>
      </c>
      <c r="B57" s="8" t="s">
        <v>101</v>
      </c>
      <c r="C57" s="66">
        <f t="shared" si="16"/>
        <v>249997.7</v>
      </c>
      <c r="D57" s="66">
        <f t="shared" si="12"/>
        <v>249997.7</v>
      </c>
      <c r="E57" s="66">
        <f t="shared" si="12"/>
        <v>0</v>
      </c>
      <c r="F57" s="66">
        <v>112499</v>
      </c>
      <c r="G57" s="66">
        <f t="shared" si="8"/>
        <v>112499</v>
      </c>
      <c r="H57" s="4"/>
      <c r="I57" s="66">
        <v>87499.199999999997</v>
      </c>
      <c r="J57" s="66">
        <f t="shared" si="13"/>
        <v>87499.199999999997</v>
      </c>
      <c r="K57" s="5"/>
      <c r="L57" s="66">
        <v>25001.5</v>
      </c>
      <c r="M57" s="66">
        <f t="shared" si="14"/>
        <v>25001.5</v>
      </c>
      <c r="N57" s="6"/>
      <c r="O57" s="66">
        <v>24998</v>
      </c>
      <c r="P57" s="66">
        <f t="shared" si="15"/>
        <v>24998</v>
      </c>
      <c r="Q57" s="66"/>
    </row>
    <row r="58" spans="1:27" ht="63" customHeight="1" x14ac:dyDescent="0.35">
      <c r="A58" s="2" t="s">
        <v>102</v>
      </c>
      <c r="B58" s="8" t="s">
        <v>103</v>
      </c>
      <c r="C58" s="66">
        <f>F58+I58+L58+O58</f>
        <v>19750.300000000003</v>
      </c>
      <c r="D58" s="66">
        <f>G58+J58+M58+P58</f>
        <v>19750.300000000003</v>
      </c>
      <c r="E58" s="66">
        <f t="shared" ref="E58:E76" si="17">H58+K58+N58+Q58</f>
        <v>83.3</v>
      </c>
      <c r="F58" s="66">
        <v>4868.6000000000004</v>
      </c>
      <c r="G58" s="66">
        <f t="shared" si="8"/>
        <v>4868.6000000000004</v>
      </c>
      <c r="H58" s="66">
        <v>83.3</v>
      </c>
      <c r="I58" s="66">
        <v>4868.6000000000004</v>
      </c>
      <c r="J58" s="66">
        <f t="shared" si="13"/>
        <v>4868.6000000000004</v>
      </c>
      <c r="K58" s="5"/>
      <c r="L58" s="66">
        <v>4868.6000000000004</v>
      </c>
      <c r="M58" s="66">
        <f t="shared" si="14"/>
        <v>4868.6000000000004</v>
      </c>
      <c r="N58" s="6"/>
      <c r="O58" s="66">
        <v>5144.5</v>
      </c>
      <c r="P58" s="66">
        <f t="shared" si="15"/>
        <v>5144.5</v>
      </c>
      <c r="Q58" s="6"/>
    </row>
    <row r="59" spans="1:27" ht="63" customHeight="1" x14ac:dyDescent="0.35">
      <c r="A59" s="2" t="s">
        <v>104</v>
      </c>
      <c r="B59" s="8" t="s">
        <v>105</v>
      </c>
      <c r="C59" s="66">
        <f>F59+I59+L59+O59</f>
        <v>592512</v>
      </c>
      <c r="D59" s="66">
        <f t="shared" ref="D59:D75" si="18">G59+J59+M59+P59</f>
        <v>592512</v>
      </c>
      <c r="E59" s="66">
        <f t="shared" si="17"/>
        <v>56631</v>
      </c>
      <c r="F59" s="66">
        <v>267116</v>
      </c>
      <c r="G59" s="66">
        <f>F59</f>
        <v>267116</v>
      </c>
      <c r="H59" s="66">
        <v>56631</v>
      </c>
      <c r="I59" s="66">
        <v>275396</v>
      </c>
      <c r="J59" s="66">
        <f t="shared" si="13"/>
        <v>275396</v>
      </c>
      <c r="K59" s="6"/>
      <c r="L59" s="66">
        <v>50000</v>
      </c>
      <c r="M59" s="66">
        <f t="shared" si="14"/>
        <v>50000</v>
      </c>
      <c r="N59" s="6"/>
      <c r="O59" s="9">
        <v>0</v>
      </c>
      <c r="P59" s="6">
        <f t="shared" si="15"/>
        <v>0</v>
      </c>
      <c r="Q59" s="6"/>
    </row>
    <row r="60" spans="1:27" ht="63" customHeight="1" x14ac:dyDescent="0.35">
      <c r="A60" s="2" t="s">
        <v>106</v>
      </c>
      <c r="B60" s="8" t="s">
        <v>107</v>
      </c>
      <c r="C60" s="66">
        <f t="shared" si="16"/>
        <v>320944</v>
      </c>
      <c r="D60" s="66">
        <f t="shared" si="18"/>
        <v>320944</v>
      </c>
      <c r="E60" s="66">
        <f t="shared" si="17"/>
        <v>0</v>
      </c>
      <c r="F60" s="66">
        <v>79114.8</v>
      </c>
      <c r="G60" s="66">
        <f t="shared" si="8"/>
        <v>79114.8</v>
      </c>
      <c r="H60" s="4"/>
      <c r="I60" s="66">
        <v>79114.8</v>
      </c>
      <c r="J60" s="66">
        <f t="shared" si="13"/>
        <v>79114.8</v>
      </c>
      <c r="K60" s="5"/>
      <c r="L60" s="66">
        <v>79114.8</v>
      </c>
      <c r="M60" s="66">
        <f t="shared" si="14"/>
        <v>79114.8</v>
      </c>
      <c r="N60" s="6"/>
      <c r="O60" s="66">
        <v>83599.600000000006</v>
      </c>
      <c r="P60" s="66">
        <f t="shared" si="15"/>
        <v>83599.600000000006</v>
      </c>
      <c r="Q60" s="6"/>
    </row>
    <row r="61" spans="1:27" ht="63" customHeight="1" x14ac:dyDescent="0.35">
      <c r="A61" s="2" t="s">
        <v>108</v>
      </c>
      <c r="B61" s="8" t="s">
        <v>109</v>
      </c>
      <c r="C61" s="66">
        <f t="shared" si="16"/>
        <v>138252.79999999999</v>
      </c>
      <c r="D61" s="66">
        <f t="shared" si="18"/>
        <v>138252.79999999999</v>
      </c>
      <c r="E61" s="66">
        <f t="shared" si="17"/>
        <v>0</v>
      </c>
      <c r="F61" s="66">
        <v>68160.399999999994</v>
      </c>
      <c r="G61" s="66">
        <f t="shared" si="8"/>
        <v>68160.399999999994</v>
      </c>
      <c r="H61" s="37"/>
      <c r="I61" s="66">
        <v>70092.399999999994</v>
      </c>
      <c r="J61" s="66">
        <f t="shared" si="13"/>
        <v>70092.399999999994</v>
      </c>
      <c r="K61" s="5"/>
      <c r="L61" s="9">
        <v>0</v>
      </c>
      <c r="M61" s="6">
        <f t="shared" si="14"/>
        <v>0</v>
      </c>
      <c r="N61" s="6"/>
      <c r="O61" s="9">
        <v>0</v>
      </c>
      <c r="P61" s="6">
        <f t="shared" si="15"/>
        <v>0</v>
      </c>
      <c r="Q61" s="6"/>
    </row>
    <row r="62" spans="1:27" ht="63" customHeight="1" x14ac:dyDescent="0.35">
      <c r="A62" s="2" t="s">
        <v>110</v>
      </c>
      <c r="B62" s="8" t="s">
        <v>111</v>
      </c>
      <c r="C62" s="66">
        <f t="shared" si="16"/>
        <v>296281.90000000002</v>
      </c>
      <c r="D62" s="66">
        <f t="shared" si="18"/>
        <v>296281.90000000002</v>
      </c>
      <c r="E62" s="66">
        <f t="shared" si="17"/>
        <v>99532.3</v>
      </c>
      <c r="F62" s="66">
        <v>148141</v>
      </c>
      <c r="G62" s="66">
        <f t="shared" si="8"/>
        <v>148141</v>
      </c>
      <c r="H62" s="66">
        <v>99532.3</v>
      </c>
      <c r="I62" s="66">
        <v>148140.9</v>
      </c>
      <c r="J62" s="66">
        <f t="shared" si="13"/>
        <v>148140.9</v>
      </c>
      <c r="K62" s="5"/>
      <c r="L62" s="9">
        <v>0</v>
      </c>
      <c r="M62" s="6">
        <f t="shared" si="14"/>
        <v>0</v>
      </c>
      <c r="N62" s="6"/>
      <c r="O62" s="9">
        <v>0</v>
      </c>
      <c r="P62" s="6">
        <f t="shared" si="15"/>
        <v>0</v>
      </c>
      <c r="Q62" s="6"/>
    </row>
    <row r="63" spans="1:27" ht="63" customHeight="1" x14ac:dyDescent="0.35">
      <c r="A63" s="2" t="s">
        <v>112</v>
      </c>
      <c r="B63" s="8" t="s">
        <v>113</v>
      </c>
      <c r="C63" s="66">
        <f>F63+I63+L63+O63</f>
        <v>426999.5</v>
      </c>
      <c r="D63" s="66">
        <f t="shared" si="18"/>
        <v>426999.5</v>
      </c>
      <c r="E63" s="66">
        <f t="shared" si="17"/>
        <v>1012.3</v>
      </c>
      <c r="F63" s="66">
        <v>170000</v>
      </c>
      <c r="G63" s="66">
        <f t="shared" si="8"/>
        <v>170000</v>
      </c>
      <c r="H63" s="66">
        <v>1012.3</v>
      </c>
      <c r="I63" s="66">
        <v>256999.5</v>
      </c>
      <c r="J63" s="66">
        <f t="shared" si="13"/>
        <v>256999.5</v>
      </c>
      <c r="K63" s="5"/>
      <c r="L63" s="9"/>
      <c r="M63" s="6"/>
      <c r="N63" s="6"/>
      <c r="O63" s="9"/>
      <c r="P63" s="6"/>
      <c r="Q63" s="6"/>
    </row>
    <row r="64" spans="1:27" ht="91.5" customHeight="1" x14ac:dyDescent="0.35">
      <c r="A64" s="2" t="s">
        <v>114</v>
      </c>
      <c r="B64" s="8" t="s">
        <v>115</v>
      </c>
      <c r="C64" s="66">
        <f t="shared" si="16"/>
        <v>828607.89999999991</v>
      </c>
      <c r="D64" s="66">
        <f t="shared" si="18"/>
        <v>828607.89999999991</v>
      </c>
      <c r="E64" s="66">
        <f t="shared" si="17"/>
        <v>49016.2</v>
      </c>
      <c r="F64" s="66">
        <v>199537.2</v>
      </c>
      <c r="G64" s="66">
        <f t="shared" si="8"/>
        <v>199537.2</v>
      </c>
      <c r="H64" s="66">
        <v>49016.2</v>
      </c>
      <c r="I64" s="66">
        <v>629070.69999999995</v>
      </c>
      <c r="J64" s="66">
        <f t="shared" si="13"/>
        <v>629070.69999999995</v>
      </c>
      <c r="K64" s="5"/>
      <c r="L64" s="9"/>
      <c r="M64" s="6"/>
      <c r="N64" s="6"/>
      <c r="O64" s="9"/>
      <c r="P64" s="6"/>
      <c r="Q64" s="6"/>
    </row>
    <row r="65" spans="1:1873" ht="63" customHeight="1" x14ac:dyDescent="0.35">
      <c r="A65" s="2" t="s">
        <v>116</v>
      </c>
      <c r="B65" s="8" t="s">
        <v>117</v>
      </c>
      <c r="C65" s="66">
        <f t="shared" si="16"/>
        <v>525349.4</v>
      </c>
      <c r="D65" s="66">
        <f t="shared" si="18"/>
        <v>525349.4</v>
      </c>
      <c r="E65" s="66">
        <f t="shared" si="17"/>
        <v>6255.2</v>
      </c>
      <c r="F65" s="66">
        <v>31683</v>
      </c>
      <c r="G65" s="66">
        <f t="shared" si="8"/>
        <v>31683</v>
      </c>
      <c r="H65" s="66">
        <v>6255.2</v>
      </c>
      <c r="I65" s="66">
        <v>53926.1</v>
      </c>
      <c r="J65" s="66">
        <f t="shared" si="13"/>
        <v>53926.1</v>
      </c>
      <c r="K65" s="9"/>
      <c r="L65" s="66">
        <v>253150.3</v>
      </c>
      <c r="M65" s="66">
        <f>L65</f>
        <v>253150.3</v>
      </c>
      <c r="N65" s="9"/>
      <c r="O65" s="66">
        <v>186590</v>
      </c>
      <c r="P65" s="66">
        <f>O65</f>
        <v>186590</v>
      </c>
      <c r="Q65" s="66"/>
    </row>
    <row r="66" spans="1:1873" ht="63" customHeight="1" x14ac:dyDescent="0.35">
      <c r="A66" s="2" t="s">
        <v>118</v>
      </c>
      <c r="B66" s="8" t="s">
        <v>119</v>
      </c>
      <c r="C66" s="66">
        <f t="shared" si="16"/>
        <v>799926.3</v>
      </c>
      <c r="D66" s="66">
        <f t="shared" si="18"/>
        <v>799926.3</v>
      </c>
      <c r="E66" s="66">
        <f t="shared" si="17"/>
        <v>0</v>
      </c>
      <c r="F66" s="66">
        <v>39500.800000000003</v>
      </c>
      <c r="G66" s="66">
        <f t="shared" si="8"/>
        <v>39500.800000000003</v>
      </c>
      <c r="H66" s="6"/>
      <c r="I66" s="66">
        <v>395008</v>
      </c>
      <c r="J66" s="66">
        <f t="shared" si="13"/>
        <v>395008</v>
      </c>
      <c r="K66" s="5"/>
      <c r="L66" s="66">
        <v>365417.5</v>
      </c>
      <c r="M66" s="66">
        <f>L66</f>
        <v>365417.5</v>
      </c>
      <c r="N66" s="6"/>
      <c r="O66" s="9">
        <v>0</v>
      </c>
      <c r="P66" s="6">
        <f>O66</f>
        <v>0</v>
      </c>
      <c r="Q66" s="6"/>
    </row>
    <row r="67" spans="1:1873" s="46" customFormat="1" ht="63" customHeight="1" x14ac:dyDescent="0.35">
      <c r="A67" s="2" t="s">
        <v>120</v>
      </c>
      <c r="B67" s="8" t="s">
        <v>121</v>
      </c>
      <c r="C67" s="66">
        <f t="shared" si="16"/>
        <v>174198.5</v>
      </c>
      <c r="D67" s="66">
        <f t="shared" si="18"/>
        <v>174198.5</v>
      </c>
      <c r="E67" s="66">
        <f t="shared" si="17"/>
        <v>0</v>
      </c>
      <c r="F67" s="66">
        <v>5128.3999999999996</v>
      </c>
      <c r="G67" s="66">
        <f t="shared" si="8"/>
        <v>5128.3999999999996</v>
      </c>
      <c r="H67" s="6"/>
      <c r="I67" s="66">
        <v>6500</v>
      </c>
      <c r="J67" s="66">
        <f t="shared" si="13"/>
        <v>6500</v>
      </c>
      <c r="K67" s="5"/>
      <c r="L67" s="66">
        <v>2820</v>
      </c>
      <c r="M67" s="66">
        <f>L67</f>
        <v>2820</v>
      </c>
      <c r="N67" s="6"/>
      <c r="O67" s="66">
        <v>159750.1</v>
      </c>
      <c r="P67" s="66">
        <f>O67</f>
        <v>159750.1</v>
      </c>
      <c r="Q67" s="6"/>
      <c r="R67" s="45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  <c r="SX67" s="7"/>
      <c r="SY67" s="7"/>
      <c r="SZ67" s="7"/>
      <c r="TA67" s="7"/>
      <c r="TB67" s="7"/>
      <c r="TC67" s="7"/>
      <c r="TD67" s="7"/>
      <c r="TE67" s="7"/>
      <c r="TF67" s="7"/>
      <c r="TG67" s="7"/>
      <c r="TH67" s="7"/>
      <c r="TI67" s="7"/>
      <c r="TJ67" s="7"/>
      <c r="TK67" s="7"/>
      <c r="TL67" s="7"/>
      <c r="TM67" s="7"/>
      <c r="TN67" s="7"/>
      <c r="TO67" s="7"/>
      <c r="TP67" s="7"/>
      <c r="TQ67" s="7"/>
      <c r="TR67" s="7"/>
      <c r="TS67" s="7"/>
      <c r="TT67" s="7"/>
      <c r="TU67" s="7"/>
      <c r="TV67" s="7"/>
      <c r="TW67" s="7"/>
      <c r="TX67" s="7"/>
      <c r="TY67" s="7"/>
      <c r="TZ67" s="7"/>
      <c r="UA67" s="7"/>
      <c r="UB67" s="7"/>
      <c r="UC67" s="7"/>
      <c r="UD67" s="7"/>
      <c r="UE67" s="7"/>
      <c r="UF67" s="7"/>
      <c r="UG67" s="7"/>
      <c r="UH67" s="7"/>
      <c r="UI67" s="7"/>
      <c r="UJ67" s="7"/>
      <c r="UK67" s="7"/>
      <c r="UL67" s="7"/>
      <c r="UM67" s="7"/>
      <c r="UN67" s="7"/>
      <c r="UO67" s="7"/>
      <c r="UP67" s="7"/>
      <c r="UQ67" s="7"/>
      <c r="UR67" s="7"/>
      <c r="US67" s="7"/>
      <c r="UT67" s="7"/>
      <c r="UU67" s="7"/>
      <c r="UV67" s="7"/>
      <c r="UW67" s="7"/>
      <c r="UX67" s="7"/>
      <c r="UY67" s="7"/>
      <c r="UZ67" s="7"/>
      <c r="VA67" s="7"/>
      <c r="VB67" s="7"/>
      <c r="VC67" s="7"/>
      <c r="VD67" s="7"/>
      <c r="VE67" s="7"/>
      <c r="VF67" s="7"/>
      <c r="VG67" s="7"/>
      <c r="VH67" s="7"/>
      <c r="VI67" s="7"/>
      <c r="VJ67" s="7"/>
      <c r="VK67" s="7"/>
      <c r="VL67" s="7"/>
      <c r="VM67" s="7"/>
      <c r="VN67" s="7"/>
      <c r="VO67" s="7"/>
      <c r="VP67" s="7"/>
      <c r="VQ67" s="7"/>
      <c r="VR67" s="7"/>
      <c r="VS67" s="7"/>
      <c r="VT67" s="7"/>
      <c r="VU67" s="7"/>
      <c r="VV67" s="7"/>
      <c r="VW67" s="7"/>
      <c r="VX67" s="7"/>
      <c r="VY67" s="7"/>
      <c r="VZ67" s="7"/>
      <c r="WA67" s="7"/>
      <c r="WB67" s="7"/>
      <c r="WC67" s="7"/>
      <c r="WD67" s="7"/>
      <c r="WE67" s="7"/>
      <c r="WF67" s="7"/>
      <c r="WG67" s="7"/>
      <c r="WH67" s="7"/>
      <c r="WI67" s="7"/>
      <c r="WJ67" s="7"/>
      <c r="WK67" s="7"/>
      <c r="WL67" s="7"/>
      <c r="WM67" s="7"/>
      <c r="WN67" s="7"/>
      <c r="WO67" s="7"/>
      <c r="WP67" s="7"/>
      <c r="WQ67" s="7"/>
      <c r="WR67" s="7"/>
      <c r="WS67" s="7"/>
      <c r="WT67" s="7"/>
      <c r="WU67" s="7"/>
      <c r="WV67" s="7"/>
      <c r="WW67" s="7"/>
      <c r="WX67" s="7"/>
      <c r="WY67" s="7"/>
      <c r="WZ67" s="7"/>
      <c r="XA67" s="7"/>
      <c r="XB67" s="7"/>
      <c r="XC67" s="7"/>
      <c r="XD67" s="7"/>
      <c r="XE67" s="7"/>
      <c r="XF67" s="7"/>
      <c r="XG67" s="7"/>
      <c r="XH67" s="7"/>
      <c r="XI67" s="7"/>
      <c r="XJ67" s="7"/>
      <c r="XK67" s="7"/>
      <c r="XL67" s="7"/>
      <c r="XM67" s="7"/>
      <c r="XN67" s="7"/>
      <c r="XO67" s="7"/>
      <c r="XP67" s="7"/>
      <c r="XQ67" s="7"/>
      <c r="XR67" s="7"/>
      <c r="XS67" s="7"/>
      <c r="XT67" s="7"/>
      <c r="XU67" s="7"/>
      <c r="XV67" s="7"/>
      <c r="XW67" s="7"/>
      <c r="XX67" s="7"/>
      <c r="XY67" s="7"/>
      <c r="XZ67" s="7"/>
      <c r="YA67" s="7"/>
      <c r="YB67" s="7"/>
      <c r="YC67" s="7"/>
      <c r="YD67" s="7"/>
      <c r="YE67" s="7"/>
      <c r="YF67" s="7"/>
      <c r="YG67" s="7"/>
      <c r="YH67" s="7"/>
      <c r="YI67" s="7"/>
      <c r="YJ67" s="7"/>
      <c r="YK67" s="7"/>
      <c r="YL67" s="7"/>
      <c r="YM67" s="7"/>
      <c r="YN67" s="7"/>
      <c r="YO67" s="7"/>
      <c r="YP67" s="7"/>
      <c r="YQ67" s="7"/>
      <c r="YR67" s="7"/>
      <c r="YS67" s="7"/>
      <c r="YT67" s="7"/>
      <c r="YU67" s="7"/>
      <c r="YV67" s="7"/>
      <c r="YW67" s="7"/>
      <c r="YX67" s="7"/>
      <c r="YY67" s="7"/>
      <c r="YZ67" s="7"/>
      <c r="ZA67" s="7"/>
      <c r="ZB67" s="7"/>
      <c r="ZC67" s="7"/>
      <c r="ZD67" s="7"/>
      <c r="ZE67" s="7"/>
      <c r="ZF67" s="7"/>
      <c r="ZG67" s="7"/>
      <c r="ZH67" s="7"/>
      <c r="ZI67" s="7"/>
      <c r="ZJ67" s="7"/>
      <c r="ZK67" s="7"/>
      <c r="ZL67" s="7"/>
      <c r="ZM67" s="7"/>
      <c r="ZN67" s="7"/>
      <c r="ZO67" s="7"/>
      <c r="ZP67" s="7"/>
      <c r="ZQ67" s="7"/>
      <c r="ZR67" s="7"/>
      <c r="ZS67" s="7"/>
      <c r="ZT67" s="7"/>
      <c r="ZU67" s="7"/>
      <c r="ZV67" s="7"/>
      <c r="ZW67" s="7"/>
      <c r="ZX67" s="7"/>
      <c r="ZY67" s="7"/>
      <c r="ZZ67" s="7"/>
      <c r="AAA67" s="7"/>
      <c r="AAB67" s="7"/>
      <c r="AAC67" s="7"/>
      <c r="AAD67" s="7"/>
      <c r="AAE67" s="7"/>
      <c r="AAF67" s="7"/>
      <c r="AAG67" s="7"/>
      <c r="AAH67" s="7"/>
      <c r="AAI67" s="7"/>
      <c r="AAJ67" s="7"/>
      <c r="AAK67" s="7"/>
      <c r="AAL67" s="7"/>
      <c r="AAM67" s="7"/>
      <c r="AAN67" s="7"/>
      <c r="AAO67" s="7"/>
      <c r="AAP67" s="7"/>
      <c r="AAQ67" s="7"/>
      <c r="AAR67" s="7"/>
      <c r="AAS67" s="7"/>
      <c r="AAT67" s="7"/>
      <c r="AAU67" s="7"/>
      <c r="AAV67" s="7"/>
      <c r="AAW67" s="7"/>
      <c r="AAX67" s="7"/>
      <c r="AAY67" s="7"/>
      <c r="AAZ67" s="7"/>
      <c r="ABA67" s="7"/>
      <c r="ABB67" s="7"/>
      <c r="ABC67" s="7"/>
      <c r="ABD67" s="7"/>
      <c r="ABE67" s="7"/>
      <c r="ABF67" s="7"/>
      <c r="ABG67" s="7"/>
      <c r="ABH67" s="7"/>
      <c r="ABI67" s="7"/>
      <c r="ABJ67" s="7"/>
      <c r="ABK67" s="7"/>
      <c r="ABL67" s="7"/>
      <c r="ABM67" s="7"/>
      <c r="ABN67" s="7"/>
      <c r="ABO67" s="7"/>
      <c r="ABP67" s="7"/>
      <c r="ABQ67" s="7"/>
      <c r="ABR67" s="7"/>
      <c r="ABS67" s="7"/>
      <c r="ABT67" s="7"/>
      <c r="ABU67" s="7"/>
      <c r="ABV67" s="7"/>
      <c r="ABW67" s="7"/>
      <c r="ABX67" s="7"/>
      <c r="ABY67" s="7"/>
      <c r="ABZ67" s="7"/>
      <c r="ACA67" s="7"/>
      <c r="ACB67" s="7"/>
      <c r="ACC67" s="7"/>
      <c r="ACD67" s="7"/>
      <c r="ACE67" s="7"/>
      <c r="ACF67" s="7"/>
      <c r="ACG67" s="7"/>
      <c r="ACH67" s="7"/>
      <c r="ACI67" s="7"/>
      <c r="ACJ67" s="7"/>
      <c r="ACK67" s="7"/>
      <c r="ACL67" s="7"/>
      <c r="ACM67" s="7"/>
      <c r="ACN67" s="7"/>
      <c r="ACO67" s="7"/>
      <c r="ACP67" s="7"/>
      <c r="ACQ67" s="7"/>
      <c r="ACR67" s="7"/>
      <c r="ACS67" s="7"/>
      <c r="ACT67" s="7"/>
      <c r="ACU67" s="7"/>
      <c r="ACV67" s="7"/>
      <c r="ACW67" s="7"/>
      <c r="ACX67" s="7"/>
      <c r="ACY67" s="7"/>
      <c r="ACZ67" s="7"/>
      <c r="ADA67" s="7"/>
      <c r="ADB67" s="7"/>
      <c r="ADC67" s="7"/>
      <c r="ADD67" s="7"/>
      <c r="ADE67" s="7"/>
      <c r="ADF67" s="7"/>
      <c r="ADG67" s="7"/>
      <c r="ADH67" s="7"/>
      <c r="ADI67" s="7"/>
      <c r="ADJ67" s="7"/>
      <c r="ADK67" s="7"/>
      <c r="ADL67" s="7"/>
      <c r="ADM67" s="7"/>
      <c r="ADN67" s="7"/>
      <c r="ADO67" s="7"/>
      <c r="ADP67" s="7"/>
      <c r="ADQ67" s="7"/>
      <c r="ADR67" s="7"/>
      <c r="ADS67" s="7"/>
      <c r="ADT67" s="7"/>
      <c r="ADU67" s="7"/>
      <c r="ADV67" s="7"/>
      <c r="ADW67" s="7"/>
      <c r="ADX67" s="7"/>
      <c r="ADY67" s="7"/>
      <c r="ADZ67" s="7"/>
      <c r="AEA67" s="7"/>
      <c r="AEB67" s="7"/>
      <c r="AEC67" s="7"/>
      <c r="AED67" s="7"/>
      <c r="AEE67" s="7"/>
      <c r="AEF67" s="7"/>
      <c r="AEG67" s="7"/>
      <c r="AEH67" s="7"/>
      <c r="AEI67" s="7"/>
      <c r="AEJ67" s="7"/>
      <c r="AEK67" s="7"/>
      <c r="AEL67" s="7"/>
      <c r="AEM67" s="7"/>
      <c r="AEN67" s="7"/>
      <c r="AEO67" s="7"/>
      <c r="AEP67" s="7"/>
      <c r="AEQ67" s="7"/>
      <c r="AER67" s="7"/>
      <c r="AES67" s="7"/>
      <c r="AET67" s="7"/>
      <c r="AEU67" s="7"/>
      <c r="AEV67" s="7"/>
      <c r="AEW67" s="7"/>
      <c r="AEX67" s="7"/>
      <c r="AEY67" s="7"/>
      <c r="AEZ67" s="7"/>
      <c r="AFA67" s="7"/>
      <c r="AFB67" s="7"/>
      <c r="AFC67" s="7"/>
      <c r="AFD67" s="7"/>
      <c r="AFE67" s="7"/>
      <c r="AFF67" s="7"/>
      <c r="AFG67" s="7"/>
      <c r="AFH67" s="7"/>
      <c r="AFI67" s="7"/>
      <c r="AFJ67" s="7"/>
      <c r="AFK67" s="7"/>
      <c r="AFL67" s="7"/>
      <c r="AFM67" s="7"/>
      <c r="AFN67" s="7"/>
      <c r="AFO67" s="7"/>
      <c r="AFP67" s="7"/>
      <c r="AFQ67" s="7"/>
      <c r="AFR67" s="7"/>
      <c r="AFS67" s="7"/>
      <c r="AFT67" s="7"/>
      <c r="AFU67" s="7"/>
      <c r="AFV67" s="7"/>
      <c r="AFW67" s="7"/>
      <c r="AFX67" s="7"/>
      <c r="AFY67" s="7"/>
      <c r="AFZ67" s="7"/>
      <c r="AGA67" s="7"/>
      <c r="AGB67" s="7"/>
      <c r="AGC67" s="7"/>
      <c r="AGD67" s="7"/>
      <c r="AGE67" s="7"/>
      <c r="AGF67" s="7"/>
      <c r="AGG67" s="7"/>
      <c r="AGH67" s="7"/>
      <c r="AGI67" s="7"/>
      <c r="AGJ67" s="7"/>
      <c r="AGK67" s="7"/>
      <c r="AGL67" s="7"/>
      <c r="AGM67" s="7"/>
      <c r="AGN67" s="7"/>
      <c r="AGO67" s="7"/>
      <c r="AGP67" s="7"/>
      <c r="AGQ67" s="7"/>
      <c r="AGR67" s="7"/>
      <c r="AGS67" s="7"/>
      <c r="AGT67" s="7"/>
      <c r="AGU67" s="7"/>
      <c r="AGV67" s="7"/>
      <c r="AGW67" s="7"/>
      <c r="AGX67" s="7"/>
      <c r="AGY67" s="7"/>
      <c r="AGZ67" s="7"/>
      <c r="AHA67" s="7"/>
      <c r="AHB67" s="7"/>
      <c r="AHC67" s="7"/>
      <c r="AHD67" s="7"/>
      <c r="AHE67" s="7"/>
      <c r="AHF67" s="7"/>
      <c r="AHG67" s="7"/>
      <c r="AHH67" s="7"/>
      <c r="AHI67" s="7"/>
      <c r="AHJ67" s="7"/>
      <c r="AHK67" s="7"/>
      <c r="AHL67" s="7"/>
      <c r="AHM67" s="7"/>
      <c r="AHN67" s="7"/>
      <c r="AHO67" s="7"/>
      <c r="AHP67" s="7"/>
      <c r="AHQ67" s="7"/>
      <c r="AHR67" s="7"/>
      <c r="AHS67" s="7"/>
      <c r="AHT67" s="7"/>
      <c r="AHU67" s="7"/>
      <c r="AHV67" s="7"/>
      <c r="AHW67" s="7"/>
      <c r="AHX67" s="7"/>
      <c r="AHY67" s="7"/>
      <c r="AHZ67" s="7"/>
      <c r="AIA67" s="7"/>
      <c r="AIB67" s="7"/>
      <c r="AIC67" s="7"/>
      <c r="AID67" s="7"/>
      <c r="AIE67" s="7"/>
      <c r="AIF67" s="7"/>
      <c r="AIG67" s="7"/>
      <c r="AIH67" s="7"/>
      <c r="AII67" s="7"/>
      <c r="AIJ67" s="7"/>
      <c r="AIK67" s="7"/>
      <c r="AIL67" s="7"/>
      <c r="AIM67" s="7"/>
      <c r="AIN67" s="7"/>
      <c r="AIO67" s="7"/>
      <c r="AIP67" s="7"/>
      <c r="AIQ67" s="7"/>
      <c r="AIR67" s="7"/>
      <c r="AIS67" s="7"/>
      <c r="AIT67" s="7"/>
      <c r="AIU67" s="7"/>
      <c r="AIV67" s="7"/>
      <c r="AIW67" s="7"/>
      <c r="AIX67" s="7"/>
      <c r="AIY67" s="7"/>
      <c r="AIZ67" s="7"/>
      <c r="AJA67" s="7"/>
      <c r="AJB67" s="7"/>
      <c r="AJC67" s="7"/>
      <c r="AJD67" s="7"/>
      <c r="AJE67" s="7"/>
      <c r="AJF67" s="7"/>
      <c r="AJG67" s="7"/>
      <c r="AJH67" s="7"/>
      <c r="AJI67" s="7"/>
      <c r="AJJ67" s="7"/>
      <c r="AJK67" s="7"/>
      <c r="AJL67" s="7"/>
      <c r="AJM67" s="7"/>
      <c r="AJN67" s="7"/>
      <c r="AJO67" s="7"/>
      <c r="AJP67" s="7"/>
      <c r="AJQ67" s="7"/>
      <c r="AJR67" s="7"/>
      <c r="AJS67" s="7"/>
      <c r="AJT67" s="7"/>
      <c r="AJU67" s="7"/>
      <c r="AJV67" s="7"/>
      <c r="AJW67" s="7"/>
      <c r="AJX67" s="7"/>
      <c r="AJY67" s="7"/>
      <c r="AJZ67" s="7"/>
      <c r="AKA67" s="7"/>
      <c r="AKB67" s="7"/>
      <c r="AKC67" s="7"/>
      <c r="AKD67" s="7"/>
      <c r="AKE67" s="7"/>
      <c r="AKF67" s="7"/>
      <c r="AKG67" s="7"/>
      <c r="AKH67" s="7"/>
      <c r="AKI67" s="7"/>
      <c r="AKJ67" s="7"/>
      <c r="AKK67" s="7"/>
      <c r="AKL67" s="7"/>
      <c r="AKM67" s="7"/>
      <c r="AKN67" s="7"/>
      <c r="AKO67" s="7"/>
      <c r="AKP67" s="7"/>
      <c r="AKQ67" s="7"/>
      <c r="AKR67" s="7"/>
      <c r="AKS67" s="7"/>
      <c r="AKT67" s="7"/>
      <c r="AKU67" s="7"/>
      <c r="AKV67" s="7"/>
      <c r="AKW67" s="7"/>
      <c r="AKX67" s="7"/>
      <c r="AKY67" s="7"/>
      <c r="AKZ67" s="7"/>
      <c r="ALA67" s="7"/>
      <c r="ALB67" s="7"/>
      <c r="ALC67" s="7"/>
      <c r="ALD67" s="7"/>
      <c r="ALE67" s="7"/>
      <c r="ALF67" s="7"/>
      <c r="ALG67" s="7"/>
      <c r="ALH67" s="7"/>
      <c r="ALI67" s="7"/>
      <c r="ALJ67" s="7"/>
      <c r="ALK67" s="7"/>
      <c r="ALL67" s="7"/>
      <c r="ALM67" s="7"/>
      <c r="ALN67" s="7"/>
      <c r="ALO67" s="7"/>
      <c r="ALP67" s="7"/>
      <c r="ALQ67" s="7"/>
      <c r="ALR67" s="7"/>
      <c r="ALS67" s="7"/>
      <c r="ALT67" s="7"/>
      <c r="ALU67" s="7"/>
      <c r="ALV67" s="7"/>
      <c r="ALW67" s="7"/>
      <c r="ALX67" s="7"/>
      <c r="ALY67" s="7"/>
      <c r="ALZ67" s="7"/>
      <c r="AMA67" s="7"/>
      <c r="AMB67" s="7"/>
      <c r="AMC67" s="7"/>
      <c r="AMD67" s="7"/>
      <c r="AME67" s="7"/>
      <c r="AMF67" s="7"/>
      <c r="AMG67" s="7"/>
      <c r="AMH67" s="7"/>
      <c r="AMI67" s="7"/>
      <c r="AMJ67" s="7"/>
      <c r="AMK67" s="7"/>
      <c r="AML67" s="7"/>
      <c r="AMM67" s="7"/>
      <c r="AMN67" s="7"/>
      <c r="AMO67" s="7"/>
      <c r="AMP67" s="7"/>
      <c r="AMQ67" s="7"/>
      <c r="AMR67" s="7"/>
      <c r="AMS67" s="7"/>
      <c r="AMT67" s="7"/>
      <c r="AMU67" s="7"/>
      <c r="AMV67" s="7"/>
      <c r="AMW67" s="7"/>
      <c r="AMX67" s="7"/>
      <c r="AMY67" s="7"/>
      <c r="AMZ67" s="7"/>
      <c r="ANA67" s="7"/>
      <c r="ANB67" s="7"/>
      <c r="ANC67" s="7"/>
      <c r="AND67" s="7"/>
      <c r="ANE67" s="7"/>
      <c r="ANF67" s="7"/>
      <c r="ANG67" s="7"/>
      <c r="ANH67" s="7"/>
      <c r="ANI67" s="7"/>
      <c r="ANJ67" s="7"/>
      <c r="ANK67" s="7"/>
      <c r="ANL67" s="7"/>
      <c r="ANM67" s="7"/>
      <c r="ANN67" s="7"/>
      <c r="ANO67" s="7"/>
      <c r="ANP67" s="7"/>
      <c r="ANQ67" s="7"/>
      <c r="ANR67" s="7"/>
      <c r="ANS67" s="7"/>
      <c r="ANT67" s="7"/>
      <c r="ANU67" s="7"/>
      <c r="ANV67" s="7"/>
      <c r="ANW67" s="7"/>
      <c r="ANX67" s="7"/>
      <c r="ANY67" s="7"/>
      <c r="ANZ67" s="7"/>
      <c r="AOA67" s="7"/>
      <c r="AOB67" s="7"/>
      <c r="AOC67" s="7"/>
      <c r="AOD67" s="7"/>
      <c r="AOE67" s="7"/>
      <c r="AOF67" s="7"/>
      <c r="AOG67" s="7"/>
      <c r="AOH67" s="7"/>
      <c r="AOI67" s="7"/>
      <c r="AOJ67" s="7"/>
      <c r="AOK67" s="7"/>
      <c r="AOL67" s="7"/>
      <c r="AOM67" s="7"/>
      <c r="AON67" s="7"/>
      <c r="AOO67" s="7"/>
      <c r="AOP67" s="7"/>
      <c r="AOQ67" s="7"/>
      <c r="AOR67" s="7"/>
      <c r="AOS67" s="7"/>
      <c r="AOT67" s="7"/>
      <c r="AOU67" s="7"/>
      <c r="AOV67" s="7"/>
      <c r="AOW67" s="7"/>
      <c r="AOX67" s="7"/>
      <c r="AOY67" s="7"/>
      <c r="AOZ67" s="7"/>
      <c r="APA67" s="7"/>
      <c r="APB67" s="7"/>
      <c r="APC67" s="7"/>
      <c r="APD67" s="7"/>
      <c r="APE67" s="7"/>
      <c r="APF67" s="7"/>
      <c r="APG67" s="7"/>
      <c r="APH67" s="7"/>
      <c r="API67" s="7"/>
      <c r="APJ67" s="7"/>
      <c r="APK67" s="7"/>
      <c r="APL67" s="7"/>
      <c r="APM67" s="7"/>
      <c r="APN67" s="7"/>
      <c r="APO67" s="7"/>
      <c r="APP67" s="7"/>
      <c r="APQ67" s="7"/>
      <c r="APR67" s="7"/>
      <c r="APS67" s="7"/>
      <c r="APT67" s="7"/>
      <c r="APU67" s="7"/>
      <c r="APV67" s="7"/>
      <c r="APW67" s="7"/>
      <c r="APX67" s="7"/>
      <c r="APY67" s="7"/>
      <c r="APZ67" s="7"/>
      <c r="AQA67" s="7"/>
      <c r="AQB67" s="7"/>
      <c r="AQC67" s="7"/>
      <c r="AQD67" s="7"/>
      <c r="AQE67" s="7"/>
      <c r="AQF67" s="7"/>
      <c r="AQG67" s="7"/>
      <c r="AQH67" s="7"/>
      <c r="AQI67" s="7"/>
      <c r="AQJ67" s="7"/>
      <c r="AQK67" s="7"/>
      <c r="AQL67" s="7"/>
      <c r="AQM67" s="7"/>
      <c r="AQN67" s="7"/>
      <c r="AQO67" s="7"/>
      <c r="AQP67" s="7"/>
      <c r="AQQ67" s="7"/>
      <c r="AQR67" s="7"/>
      <c r="AQS67" s="7"/>
      <c r="AQT67" s="7"/>
      <c r="AQU67" s="7"/>
      <c r="AQV67" s="7"/>
      <c r="AQW67" s="7"/>
      <c r="AQX67" s="7"/>
      <c r="AQY67" s="7"/>
      <c r="AQZ67" s="7"/>
      <c r="ARA67" s="7"/>
      <c r="ARB67" s="7"/>
      <c r="ARC67" s="7"/>
      <c r="ARD67" s="7"/>
      <c r="ARE67" s="7"/>
      <c r="ARF67" s="7"/>
      <c r="ARG67" s="7"/>
      <c r="ARH67" s="7"/>
      <c r="ARI67" s="7"/>
      <c r="ARJ67" s="7"/>
      <c r="ARK67" s="7"/>
      <c r="ARL67" s="7"/>
      <c r="ARM67" s="7"/>
      <c r="ARN67" s="7"/>
      <c r="ARO67" s="7"/>
      <c r="ARP67" s="7"/>
      <c r="ARQ67" s="7"/>
      <c r="ARR67" s="7"/>
      <c r="ARS67" s="7"/>
      <c r="ART67" s="7"/>
      <c r="ARU67" s="7"/>
      <c r="ARV67" s="7"/>
      <c r="ARW67" s="7"/>
      <c r="ARX67" s="7"/>
      <c r="ARY67" s="7"/>
      <c r="ARZ67" s="7"/>
      <c r="ASA67" s="7"/>
      <c r="ASB67" s="7"/>
      <c r="ASC67" s="7"/>
      <c r="ASD67" s="7"/>
      <c r="ASE67" s="7"/>
      <c r="ASF67" s="7"/>
      <c r="ASG67" s="7"/>
      <c r="ASH67" s="7"/>
      <c r="ASI67" s="7"/>
      <c r="ASJ67" s="7"/>
      <c r="ASK67" s="7"/>
      <c r="ASL67" s="7"/>
      <c r="ASM67" s="7"/>
      <c r="ASN67" s="7"/>
      <c r="ASO67" s="7"/>
      <c r="ASP67" s="7"/>
      <c r="ASQ67" s="7"/>
      <c r="ASR67" s="7"/>
      <c r="ASS67" s="7"/>
      <c r="AST67" s="7"/>
      <c r="ASU67" s="7"/>
      <c r="ASV67" s="7"/>
      <c r="ASW67" s="7"/>
      <c r="ASX67" s="7"/>
      <c r="ASY67" s="7"/>
      <c r="ASZ67" s="7"/>
      <c r="ATA67" s="7"/>
      <c r="ATB67" s="7"/>
      <c r="ATC67" s="7"/>
      <c r="ATD67" s="7"/>
      <c r="ATE67" s="7"/>
      <c r="ATF67" s="7"/>
      <c r="ATG67" s="7"/>
      <c r="ATH67" s="7"/>
      <c r="ATI67" s="7"/>
      <c r="ATJ67" s="7"/>
      <c r="ATK67" s="7"/>
      <c r="ATL67" s="7"/>
      <c r="ATM67" s="7"/>
      <c r="ATN67" s="7"/>
      <c r="ATO67" s="7"/>
      <c r="ATP67" s="7"/>
      <c r="ATQ67" s="7"/>
      <c r="ATR67" s="7"/>
      <c r="ATS67" s="7"/>
      <c r="ATT67" s="7"/>
      <c r="ATU67" s="7"/>
      <c r="ATV67" s="7"/>
      <c r="ATW67" s="7"/>
      <c r="ATX67" s="7"/>
      <c r="ATY67" s="7"/>
      <c r="ATZ67" s="7"/>
      <c r="AUA67" s="7"/>
      <c r="AUB67" s="7"/>
      <c r="AUC67" s="7"/>
      <c r="AUD67" s="7"/>
      <c r="AUE67" s="7"/>
      <c r="AUF67" s="7"/>
      <c r="AUG67" s="7"/>
      <c r="AUH67" s="7"/>
      <c r="AUI67" s="7"/>
      <c r="AUJ67" s="7"/>
      <c r="AUK67" s="7"/>
      <c r="AUL67" s="7"/>
      <c r="AUM67" s="7"/>
      <c r="AUN67" s="7"/>
      <c r="AUO67" s="7"/>
      <c r="AUP67" s="7"/>
      <c r="AUQ67" s="7"/>
      <c r="AUR67" s="7"/>
      <c r="AUS67" s="7"/>
      <c r="AUT67" s="7"/>
      <c r="AUU67" s="7"/>
      <c r="AUV67" s="7"/>
      <c r="AUW67" s="7"/>
      <c r="AUX67" s="7"/>
      <c r="AUY67" s="7"/>
      <c r="AUZ67" s="7"/>
      <c r="AVA67" s="7"/>
      <c r="AVB67" s="7"/>
      <c r="AVC67" s="7"/>
      <c r="AVD67" s="7"/>
      <c r="AVE67" s="7"/>
      <c r="AVF67" s="7"/>
      <c r="AVG67" s="7"/>
      <c r="AVH67" s="7"/>
      <c r="AVI67" s="7"/>
      <c r="AVJ67" s="7"/>
      <c r="AVK67" s="7"/>
      <c r="AVL67" s="7"/>
      <c r="AVM67" s="7"/>
      <c r="AVN67" s="7"/>
      <c r="AVO67" s="7"/>
      <c r="AVP67" s="7"/>
      <c r="AVQ67" s="7"/>
      <c r="AVR67" s="7"/>
      <c r="AVS67" s="7"/>
      <c r="AVT67" s="7"/>
      <c r="AVU67" s="7"/>
      <c r="AVV67" s="7"/>
      <c r="AVW67" s="7"/>
      <c r="AVX67" s="7"/>
      <c r="AVY67" s="7"/>
      <c r="AVZ67" s="7"/>
      <c r="AWA67" s="7"/>
      <c r="AWB67" s="7"/>
      <c r="AWC67" s="7"/>
      <c r="AWD67" s="7"/>
      <c r="AWE67" s="7"/>
      <c r="AWF67" s="7"/>
      <c r="AWG67" s="7"/>
      <c r="AWH67" s="7"/>
      <c r="AWI67" s="7"/>
      <c r="AWJ67" s="7"/>
      <c r="AWK67" s="7"/>
      <c r="AWL67" s="7"/>
      <c r="AWM67" s="7"/>
      <c r="AWN67" s="7"/>
      <c r="AWO67" s="7"/>
      <c r="AWP67" s="7"/>
      <c r="AWQ67" s="7"/>
      <c r="AWR67" s="7"/>
      <c r="AWS67" s="7"/>
      <c r="AWT67" s="7"/>
      <c r="AWU67" s="7"/>
      <c r="AWV67" s="7"/>
      <c r="AWW67" s="7"/>
      <c r="AWX67" s="7"/>
      <c r="AWY67" s="7"/>
      <c r="AWZ67" s="7"/>
      <c r="AXA67" s="7"/>
      <c r="AXB67" s="7"/>
      <c r="AXC67" s="7"/>
      <c r="AXD67" s="7"/>
      <c r="AXE67" s="7"/>
      <c r="AXF67" s="7"/>
      <c r="AXG67" s="7"/>
      <c r="AXH67" s="7"/>
      <c r="AXI67" s="7"/>
      <c r="AXJ67" s="7"/>
      <c r="AXK67" s="7"/>
      <c r="AXL67" s="7"/>
      <c r="AXM67" s="7"/>
      <c r="AXN67" s="7"/>
      <c r="AXO67" s="7"/>
      <c r="AXP67" s="7"/>
      <c r="AXQ67" s="7"/>
      <c r="AXR67" s="7"/>
      <c r="AXS67" s="7"/>
      <c r="AXT67" s="7"/>
      <c r="AXU67" s="7"/>
      <c r="AXV67" s="7"/>
      <c r="AXW67" s="7"/>
      <c r="AXX67" s="7"/>
      <c r="AXY67" s="7"/>
      <c r="AXZ67" s="7"/>
      <c r="AYA67" s="7"/>
      <c r="AYB67" s="7"/>
      <c r="AYC67" s="7"/>
      <c r="AYD67" s="7"/>
      <c r="AYE67" s="7"/>
      <c r="AYF67" s="7"/>
      <c r="AYG67" s="7"/>
      <c r="AYH67" s="7"/>
      <c r="AYI67" s="7"/>
      <c r="AYJ67" s="7"/>
      <c r="AYK67" s="7"/>
      <c r="AYL67" s="7"/>
      <c r="AYM67" s="7"/>
      <c r="AYN67" s="7"/>
      <c r="AYO67" s="7"/>
      <c r="AYP67" s="7"/>
      <c r="AYQ67" s="7"/>
      <c r="AYR67" s="7"/>
      <c r="AYS67" s="7"/>
      <c r="AYT67" s="7"/>
      <c r="AYU67" s="7"/>
      <c r="AYV67" s="7"/>
      <c r="AYW67" s="7"/>
      <c r="AYX67" s="7"/>
      <c r="AYY67" s="7"/>
      <c r="AYZ67" s="7"/>
      <c r="AZA67" s="7"/>
      <c r="AZB67" s="7"/>
      <c r="AZC67" s="7"/>
      <c r="AZD67" s="7"/>
      <c r="AZE67" s="7"/>
      <c r="AZF67" s="7"/>
      <c r="AZG67" s="7"/>
      <c r="AZH67" s="7"/>
      <c r="AZI67" s="7"/>
      <c r="AZJ67" s="7"/>
      <c r="AZK67" s="7"/>
      <c r="AZL67" s="7"/>
      <c r="AZM67" s="7"/>
      <c r="AZN67" s="7"/>
      <c r="AZO67" s="7"/>
      <c r="AZP67" s="7"/>
      <c r="AZQ67" s="7"/>
      <c r="AZR67" s="7"/>
      <c r="AZS67" s="7"/>
      <c r="AZT67" s="7"/>
      <c r="AZU67" s="7"/>
      <c r="AZV67" s="7"/>
      <c r="AZW67" s="7"/>
      <c r="AZX67" s="7"/>
      <c r="AZY67" s="7"/>
      <c r="AZZ67" s="7"/>
      <c r="BAA67" s="7"/>
      <c r="BAB67" s="7"/>
      <c r="BAC67" s="7"/>
      <c r="BAD67" s="7"/>
      <c r="BAE67" s="7"/>
      <c r="BAF67" s="7"/>
      <c r="BAG67" s="7"/>
      <c r="BAH67" s="7"/>
      <c r="BAI67" s="7"/>
      <c r="BAJ67" s="7"/>
      <c r="BAK67" s="7"/>
      <c r="BAL67" s="7"/>
      <c r="BAM67" s="7"/>
      <c r="BAN67" s="7"/>
      <c r="BAO67" s="7"/>
      <c r="BAP67" s="7"/>
      <c r="BAQ67" s="7"/>
      <c r="BAR67" s="7"/>
      <c r="BAS67" s="7"/>
      <c r="BAT67" s="7"/>
      <c r="BAU67" s="7"/>
      <c r="BAV67" s="7"/>
      <c r="BAW67" s="7"/>
      <c r="BAX67" s="7"/>
      <c r="BAY67" s="7"/>
      <c r="BAZ67" s="7"/>
      <c r="BBA67" s="7"/>
      <c r="BBB67" s="7"/>
      <c r="BBC67" s="7"/>
      <c r="BBD67" s="7"/>
      <c r="BBE67" s="7"/>
      <c r="BBF67" s="7"/>
      <c r="BBG67" s="7"/>
      <c r="BBH67" s="7"/>
      <c r="BBI67" s="7"/>
      <c r="BBJ67" s="7"/>
      <c r="BBK67" s="7"/>
      <c r="BBL67" s="7"/>
      <c r="BBM67" s="7"/>
      <c r="BBN67" s="7"/>
      <c r="BBO67" s="7"/>
      <c r="BBP67" s="7"/>
      <c r="BBQ67" s="7"/>
      <c r="BBR67" s="7"/>
      <c r="BBS67" s="7"/>
      <c r="BBT67" s="7"/>
      <c r="BBU67" s="7"/>
      <c r="BBV67" s="7"/>
      <c r="BBW67" s="7"/>
      <c r="BBX67" s="7"/>
      <c r="BBY67" s="7"/>
      <c r="BBZ67" s="7"/>
      <c r="BCA67" s="7"/>
      <c r="BCB67" s="7"/>
      <c r="BCC67" s="7"/>
      <c r="BCD67" s="7"/>
      <c r="BCE67" s="7"/>
      <c r="BCF67" s="7"/>
      <c r="BCG67" s="7"/>
      <c r="BCH67" s="7"/>
      <c r="BCI67" s="7"/>
      <c r="BCJ67" s="7"/>
      <c r="BCK67" s="7"/>
      <c r="BCL67" s="7"/>
      <c r="BCM67" s="7"/>
      <c r="BCN67" s="7"/>
      <c r="BCO67" s="7"/>
      <c r="BCP67" s="7"/>
      <c r="BCQ67" s="7"/>
      <c r="BCR67" s="7"/>
      <c r="BCS67" s="7"/>
      <c r="BCT67" s="7"/>
      <c r="BCU67" s="7"/>
      <c r="BCV67" s="7"/>
      <c r="BCW67" s="7"/>
      <c r="BCX67" s="7"/>
      <c r="BCY67" s="7"/>
      <c r="BCZ67" s="7"/>
      <c r="BDA67" s="7"/>
      <c r="BDB67" s="7"/>
      <c r="BDC67" s="7"/>
      <c r="BDD67" s="7"/>
      <c r="BDE67" s="7"/>
      <c r="BDF67" s="7"/>
      <c r="BDG67" s="7"/>
      <c r="BDH67" s="7"/>
      <c r="BDI67" s="7"/>
      <c r="BDJ67" s="7"/>
      <c r="BDK67" s="7"/>
      <c r="BDL67" s="7"/>
      <c r="BDM67" s="7"/>
      <c r="BDN67" s="7"/>
      <c r="BDO67" s="7"/>
      <c r="BDP67" s="7"/>
      <c r="BDQ67" s="7"/>
      <c r="BDR67" s="7"/>
      <c r="BDS67" s="7"/>
      <c r="BDT67" s="7"/>
      <c r="BDU67" s="7"/>
      <c r="BDV67" s="7"/>
      <c r="BDW67" s="7"/>
      <c r="BDX67" s="7"/>
      <c r="BDY67" s="7"/>
      <c r="BDZ67" s="7"/>
      <c r="BEA67" s="7"/>
      <c r="BEB67" s="7"/>
      <c r="BEC67" s="7"/>
      <c r="BED67" s="7"/>
      <c r="BEE67" s="7"/>
      <c r="BEF67" s="7"/>
      <c r="BEG67" s="7"/>
      <c r="BEH67" s="7"/>
      <c r="BEI67" s="7"/>
      <c r="BEJ67" s="7"/>
      <c r="BEK67" s="7"/>
      <c r="BEL67" s="7"/>
      <c r="BEM67" s="7"/>
      <c r="BEN67" s="7"/>
      <c r="BEO67" s="7"/>
      <c r="BEP67" s="7"/>
      <c r="BEQ67" s="7"/>
      <c r="BER67" s="7"/>
      <c r="BES67" s="7"/>
      <c r="BET67" s="7"/>
      <c r="BEU67" s="7"/>
      <c r="BEV67" s="7"/>
      <c r="BEW67" s="7"/>
      <c r="BEX67" s="7"/>
      <c r="BEY67" s="7"/>
      <c r="BEZ67" s="7"/>
      <c r="BFA67" s="7"/>
      <c r="BFB67" s="7"/>
      <c r="BFC67" s="7"/>
      <c r="BFD67" s="7"/>
      <c r="BFE67" s="7"/>
      <c r="BFF67" s="7"/>
      <c r="BFG67" s="7"/>
      <c r="BFH67" s="7"/>
      <c r="BFI67" s="7"/>
      <c r="BFJ67" s="7"/>
      <c r="BFK67" s="7"/>
      <c r="BFL67" s="7"/>
      <c r="BFM67" s="7"/>
      <c r="BFN67" s="7"/>
      <c r="BFO67" s="7"/>
      <c r="BFP67" s="7"/>
      <c r="BFQ67" s="7"/>
      <c r="BFR67" s="7"/>
      <c r="BFS67" s="7"/>
      <c r="BFT67" s="7"/>
      <c r="BFU67" s="7"/>
      <c r="BFV67" s="7"/>
      <c r="BFW67" s="7"/>
      <c r="BFX67" s="7"/>
      <c r="BFY67" s="7"/>
      <c r="BFZ67" s="7"/>
      <c r="BGA67" s="7"/>
      <c r="BGB67" s="7"/>
      <c r="BGC67" s="7"/>
      <c r="BGD67" s="7"/>
      <c r="BGE67" s="7"/>
      <c r="BGF67" s="7"/>
      <c r="BGG67" s="7"/>
      <c r="BGH67" s="7"/>
      <c r="BGI67" s="7"/>
      <c r="BGJ67" s="7"/>
      <c r="BGK67" s="7"/>
      <c r="BGL67" s="7"/>
      <c r="BGM67" s="7"/>
      <c r="BGN67" s="7"/>
      <c r="BGO67" s="7"/>
      <c r="BGP67" s="7"/>
      <c r="BGQ67" s="7"/>
      <c r="BGR67" s="7"/>
      <c r="BGS67" s="7"/>
      <c r="BGT67" s="7"/>
      <c r="BGU67" s="7"/>
      <c r="BGV67" s="7"/>
      <c r="BGW67" s="7"/>
      <c r="BGX67" s="7"/>
      <c r="BGY67" s="7"/>
      <c r="BGZ67" s="7"/>
      <c r="BHA67" s="7"/>
      <c r="BHB67" s="7"/>
      <c r="BHC67" s="7"/>
      <c r="BHD67" s="7"/>
      <c r="BHE67" s="7"/>
      <c r="BHF67" s="7"/>
      <c r="BHG67" s="7"/>
      <c r="BHH67" s="7"/>
      <c r="BHI67" s="7"/>
      <c r="BHJ67" s="7"/>
      <c r="BHK67" s="7"/>
      <c r="BHL67" s="7"/>
      <c r="BHM67" s="7"/>
      <c r="BHN67" s="7"/>
      <c r="BHO67" s="7"/>
      <c r="BHP67" s="7"/>
      <c r="BHQ67" s="7"/>
      <c r="BHR67" s="7"/>
      <c r="BHS67" s="7"/>
      <c r="BHT67" s="7"/>
      <c r="BHU67" s="7"/>
      <c r="BHV67" s="7"/>
      <c r="BHW67" s="7"/>
      <c r="BHX67" s="7"/>
      <c r="BHY67" s="7"/>
      <c r="BHZ67" s="7"/>
      <c r="BIA67" s="7"/>
      <c r="BIB67" s="7"/>
      <c r="BIC67" s="7"/>
      <c r="BID67" s="7"/>
      <c r="BIE67" s="7"/>
      <c r="BIF67" s="7"/>
      <c r="BIG67" s="7"/>
      <c r="BIH67" s="7"/>
      <c r="BII67" s="7"/>
      <c r="BIJ67" s="7"/>
      <c r="BIK67" s="7"/>
      <c r="BIL67" s="7"/>
      <c r="BIM67" s="7"/>
      <c r="BIN67" s="7"/>
      <c r="BIO67" s="7"/>
      <c r="BIP67" s="7"/>
      <c r="BIQ67" s="7"/>
      <c r="BIR67" s="7"/>
      <c r="BIS67" s="7"/>
      <c r="BIT67" s="7"/>
      <c r="BIU67" s="7"/>
      <c r="BIV67" s="7"/>
      <c r="BIW67" s="7"/>
      <c r="BIX67" s="7"/>
      <c r="BIY67" s="7"/>
      <c r="BIZ67" s="7"/>
      <c r="BJA67" s="7"/>
      <c r="BJB67" s="7"/>
      <c r="BJC67" s="7"/>
      <c r="BJD67" s="7"/>
      <c r="BJE67" s="7"/>
      <c r="BJF67" s="7"/>
      <c r="BJG67" s="7"/>
      <c r="BJH67" s="7"/>
      <c r="BJI67" s="7"/>
      <c r="BJJ67" s="7"/>
      <c r="BJK67" s="7"/>
      <c r="BJL67" s="7"/>
      <c r="BJM67" s="7"/>
      <c r="BJN67" s="7"/>
      <c r="BJO67" s="7"/>
      <c r="BJP67" s="7"/>
      <c r="BJQ67" s="7"/>
      <c r="BJR67" s="7"/>
      <c r="BJS67" s="7"/>
      <c r="BJT67" s="7"/>
      <c r="BJU67" s="7"/>
      <c r="BJV67" s="7"/>
      <c r="BJW67" s="7"/>
      <c r="BJX67" s="7"/>
      <c r="BJY67" s="7"/>
      <c r="BJZ67" s="7"/>
      <c r="BKA67" s="7"/>
      <c r="BKB67" s="7"/>
      <c r="BKC67" s="7"/>
      <c r="BKD67" s="7"/>
      <c r="BKE67" s="7"/>
      <c r="BKF67" s="7"/>
      <c r="BKG67" s="7"/>
      <c r="BKH67" s="7"/>
      <c r="BKI67" s="7"/>
      <c r="BKJ67" s="7"/>
      <c r="BKK67" s="7"/>
      <c r="BKL67" s="7"/>
      <c r="BKM67" s="7"/>
      <c r="BKN67" s="7"/>
      <c r="BKO67" s="7"/>
      <c r="BKP67" s="7"/>
      <c r="BKQ67" s="7"/>
      <c r="BKR67" s="7"/>
      <c r="BKS67" s="7"/>
      <c r="BKT67" s="7"/>
      <c r="BKU67" s="7"/>
      <c r="BKV67" s="7"/>
      <c r="BKW67" s="7"/>
      <c r="BKX67" s="7"/>
      <c r="BKY67" s="7"/>
      <c r="BKZ67" s="7"/>
      <c r="BLA67" s="7"/>
      <c r="BLB67" s="7"/>
      <c r="BLC67" s="7"/>
      <c r="BLD67" s="7"/>
      <c r="BLE67" s="7"/>
      <c r="BLF67" s="7"/>
      <c r="BLG67" s="7"/>
      <c r="BLH67" s="7"/>
      <c r="BLI67" s="7"/>
      <c r="BLJ67" s="7"/>
      <c r="BLK67" s="7"/>
      <c r="BLL67" s="7"/>
      <c r="BLM67" s="7"/>
      <c r="BLN67" s="7"/>
      <c r="BLO67" s="7"/>
      <c r="BLP67" s="7"/>
      <c r="BLQ67" s="7"/>
      <c r="BLR67" s="7"/>
      <c r="BLS67" s="7"/>
      <c r="BLT67" s="7"/>
      <c r="BLU67" s="7"/>
      <c r="BLV67" s="7"/>
      <c r="BLW67" s="7"/>
      <c r="BLX67" s="7"/>
      <c r="BLY67" s="7"/>
      <c r="BLZ67" s="7"/>
      <c r="BMA67" s="7"/>
      <c r="BMB67" s="7"/>
      <c r="BMC67" s="7"/>
      <c r="BMD67" s="7"/>
      <c r="BME67" s="7"/>
      <c r="BMF67" s="7"/>
      <c r="BMG67" s="7"/>
      <c r="BMH67" s="7"/>
      <c r="BMI67" s="7"/>
      <c r="BMJ67" s="7"/>
      <c r="BMK67" s="7"/>
      <c r="BML67" s="7"/>
      <c r="BMM67" s="7"/>
      <c r="BMN67" s="7"/>
      <c r="BMO67" s="7"/>
      <c r="BMP67" s="7"/>
      <c r="BMQ67" s="7"/>
      <c r="BMR67" s="7"/>
      <c r="BMS67" s="7"/>
      <c r="BMT67" s="7"/>
      <c r="BMU67" s="7"/>
      <c r="BMV67" s="7"/>
      <c r="BMW67" s="7"/>
      <c r="BMX67" s="7"/>
      <c r="BMY67" s="7"/>
      <c r="BMZ67" s="7"/>
      <c r="BNA67" s="7"/>
      <c r="BNB67" s="7"/>
      <c r="BNC67" s="7"/>
      <c r="BND67" s="7"/>
      <c r="BNE67" s="7"/>
      <c r="BNF67" s="7"/>
      <c r="BNG67" s="7"/>
      <c r="BNH67" s="7"/>
      <c r="BNI67" s="7"/>
      <c r="BNJ67" s="7"/>
      <c r="BNK67" s="7"/>
      <c r="BNL67" s="7"/>
      <c r="BNM67" s="7"/>
      <c r="BNN67" s="7"/>
      <c r="BNO67" s="7"/>
      <c r="BNP67" s="7"/>
      <c r="BNQ67" s="7"/>
      <c r="BNR67" s="7"/>
      <c r="BNS67" s="7"/>
      <c r="BNT67" s="7"/>
      <c r="BNU67" s="7"/>
      <c r="BNV67" s="7"/>
      <c r="BNW67" s="7"/>
      <c r="BNX67" s="7"/>
      <c r="BNY67" s="7"/>
      <c r="BNZ67" s="7"/>
      <c r="BOA67" s="7"/>
      <c r="BOB67" s="7"/>
      <c r="BOC67" s="7"/>
      <c r="BOD67" s="7"/>
      <c r="BOE67" s="7"/>
      <c r="BOF67" s="7"/>
      <c r="BOG67" s="7"/>
      <c r="BOH67" s="7"/>
      <c r="BOI67" s="7"/>
      <c r="BOJ67" s="7"/>
      <c r="BOK67" s="7"/>
      <c r="BOL67" s="7"/>
      <c r="BOM67" s="7"/>
      <c r="BON67" s="7"/>
      <c r="BOO67" s="7"/>
      <c r="BOP67" s="7"/>
      <c r="BOQ67" s="7"/>
      <c r="BOR67" s="7"/>
      <c r="BOS67" s="7"/>
      <c r="BOT67" s="7"/>
      <c r="BOU67" s="7"/>
      <c r="BOV67" s="7"/>
      <c r="BOW67" s="7"/>
      <c r="BOX67" s="7"/>
      <c r="BOY67" s="7"/>
      <c r="BOZ67" s="7"/>
      <c r="BPA67" s="7"/>
      <c r="BPB67" s="7"/>
      <c r="BPC67" s="7"/>
      <c r="BPD67" s="7"/>
      <c r="BPE67" s="7"/>
      <c r="BPF67" s="7"/>
      <c r="BPG67" s="7"/>
      <c r="BPH67" s="7"/>
      <c r="BPI67" s="7"/>
      <c r="BPJ67" s="7"/>
      <c r="BPK67" s="7"/>
      <c r="BPL67" s="7"/>
      <c r="BPM67" s="7"/>
      <c r="BPN67" s="7"/>
      <c r="BPO67" s="7"/>
      <c r="BPP67" s="7"/>
      <c r="BPQ67" s="7"/>
      <c r="BPR67" s="7"/>
      <c r="BPS67" s="7"/>
      <c r="BPT67" s="7"/>
      <c r="BPU67" s="7"/>
      <c r="BPV67" s="7"/>
      <c r="BPW67" s="7"/>
      <c r="BPX67" s="7"/>
      <c r="BPY67" s="7"/>
      <c r="BPZ67" s="7"/>
      <c r="BQA67" s="7"/>
      <c r="BQB67" s="7"/>
      <c r="BQC67" s="7"/>
      <c r="BQD67" s="7"/>
      <c r="BQE67" s="7"/>
      <c r="BQF67" s="7"/>
      <c r="BQG67" s="7"/>
      <c r="BQH67" s="7"/>
      <c r="BQI67" s="7"/>
      <c r="BQJ67" s="7"/>
      <c r="BQK67" s="7"/>
      <c r="BQL67" s="7"/>
      <c r="BQM67" s="7"/>
      <c r="BQN67" s="7"/>
      <c r="BQO67" s="7"/>
      <c r="BQP67" s="7"/>
      <c r="BQQ67" s="7"/>
      <c r="BQR67" s="7"/>
      <c r="BQS67" s="7"/>
      <c r="BQT67" s="7"/>
      <c r="BQU67" s="7"/>
      <c r="BQV67" s="7"/>
      <c r="BQW67" s="7"/>
      <c r="BQX67" s="7"/>
      <c r="BQY67" s="7"/>
      <c r="BQZ67" s="7"/>
      <c r="BRA67" s="7"/>
      <c r="BRB67" s="7"/>
      <c r="BRC67" s="7"/>
      <c r="BRD67" s="7"/>
      <c r="BRE67" s="7"/>
      <c r="BRF67" s="7"/>
      <c r="BRG67" s="7"/>
      <c r="BRH67" s="7"/>
      <c r="BRI67" s="7"/>
      <c r="BRJ67" s="7"/>
      <c r="BRK67" s="7"/>
      <c r="BRL67" s="7"/>
      <c r="BRM67" s="7"/>
      <c r="BRN67" s="7"/>
      <c r="BRO67" s="7"/>
      <c r="BRP67" s="7"/>
      <c r="BRQ67" s="7"/>
      <c r="BRR67" s="7"/>
      <c r="BRS67" s="7"/>
      <c r="BRT67" s="7"/>
      <c r="BRU67" s="7"/>
      <c r="BRV67" s="7"/>
      <c r="BRW67" s="7"/>
      <c r="BRX67" s="7"/>
      <c r="BRY67" s="7"/>
      <c r="BRZ67" s="7"/>
      <c r="BSA67" s="7"/>
      <c r="BSB67" s="7"/>
      <c r="BSC67" s="7"/>
      <c r="BSD67" s="7"/>
      <c r="BSE67" s="7"/>
      <c r="BSF67" s="7"/>
      <c r="BSG67" s="7"/>
      <c r="BSH67" s="7"/>
      <c r="BSI67" s="7"/>
      <c r="BSJ67" s="7"/>
      <c r="BSK67" s="7"/>
      <c r="BSL67" s="7"/>
      <c r="BSM67" s="7"/>
      <c r="BSN67" s="7"/>
      <c r="BSO67" s="7"/>
      <c r="BSP67" s="7"/>
      <c r="BSQ67" s="7"/>
      <c r="BSR67" s="7"/>
      <c r="BSS67" s="7"/>
      <c r="BST67" s="7"/>
      <c r="BSU67" s="7"/>
      <c r="BSV67" s="7"/>
      <c r="BSW67" s="7"/>
      <c r="BSX67" s="7"/>
      <c r="BSY67" s="7"/>
      <c r="BSZ67" s="7"/>
      <c r="BTA67" s="7"/>
    </row>
    <row r="68" spans="1:1873" ht="63" customHeight="1" x14ac:dyDescent="0.35">
      <c r="A68" s="2" t="s">
        <v>122</v>
      </c>
      <c r="B68" s="8" t="s">
        <v>123</v>
      </c>
      <c r="C68" s="66">
        <f t="shared" si="16"/>
        <v>9602.6</v>
      </c>
      <c r="D68" s="66">
        <f t="shared" si="18"/>
        <v>14129.400000000001</v>
      </c>
      <c r="E68" s="66">
        <f t="shared" si="17"/>
        <v>13324.4</v>
      </c>
      <c r="F68" s="66">
        <v>9602.6</v>
      </c>
      <c r="G68" s="66">
        <f>F68+4526.8</f>
        <v>14129.400000000001</v>
      </c>
      <c r="H68" s="66">
        <v>13324.4</v>
      </c>
      <c r="I68" s="66">
        <v>0</v>
      </c>
      <c r="J68" s="66">
        <f t="shared" si="13"/>
        <v>0</v>
      </c>
      <c r="K68" s="5"/>
      <c r="L68" s="9">
        <v>0</v>
      </c>
      <c r="M68" s="6">
        <f>L68</f>
        <v>0</v>
      </c>
      <c r="N68" s="6"/>
      <c r="O68" s="9">
        <v>0</v>
      </c>
      <c r="P68" s="6">
        <f>O68</f>
        <v>0</v>
      </c>
      <c r="Q68" s="6"/>
    </row>
    <row r="69" spans="1:1873" ht="63" customHeight="1" x14ac:dyDescent="0.35">
      <c r="A69" s="2" t="s">
        <v>124</v>
      </c>
      <c r="B69" s="8" t="s">
        <v>125</v>
      </c>
      <c r="C69" s="66">
        <f>F69+I69+L69+O69</f>
        <v>40000</v>
      </c>
      <c r="D69" s="66">
        <f t="shared" si="18"/>
        <v>40000</v>
      </c>
      <c r="E69" s="66">
        <f t="shared" si="17"/>
        <v>0</v>
      </c>
      <c r="F69" s="66">
        <v>20000</v>
      </c>
      <c r="G69" s="66">
        <f>F69</f>
        <v>20000</v>
      </c>
      <c r="H69" s="6"/>
      <c r="I69" s="66">
        <v>20000</v>
      </c>
      <c r="J69" s="66">
        <f t="shared" si="13"/>
        <v>20000</v>
      </c>
      <c r="K69" s="5"/>
      <c r="L69" s="9">
        <v>0</v>
      </c>
      <c r="M69" s="6">
        <v>0</v>
      </c>
      <c r="N69" s="6"/>
      <c r="O69" s="9">
        <v>0</v>
      </c>
      <c r="P69" s="6">
        <v>0</v>
      </c>
      <c r="Q69" s="6"/>
    </row>
    <row r="70" spans="1:1873" ht="63" customHeight="1" x14ac:dyDescent="0.35">
      <c r="A70" s="2" t="s">
        <v>126</v>
      </c>
      <c r="B70" s="8" t="s">
        <v>127</v>
      </c>
      <c r="C70" s="66">
        <f t="shared" si="16"/>
        <v>623613.4</v>
      </c>
      <c r="D70" s="66">
        <f t="shared" si="18"/>
        <v>623613.4</v>
      </c>
      <c r="E70" s="66">
        <f t="shared" si="17"/>
        <v>0</v>
      </c>
      <c r="F70" s="66"/>
      <c r="G70" s="66">
        <f t="shared" si="8"/>
        <v>0</v>
      </c>
      <c r="H70" s="6"/>
      <c r="I70" s="66">
        <v>175040</v>
      </c>
      <c r="J70" s="66">
        <f t="shared" si="13"/>
        <v>175040</v>
      </c>
      <c r="K70" s="5"/>
      <c r="L70" s="66">
        <v>215040</v>
      </c>
      <c r="M70" s="66">
        <f>L70</f>
        <v>215040</v>
      </c>
      <c r="N70" s="6"/>
      <c r="O70" s="66">
        <v>233533.4</v>
      </c>
      <c r="P70" s="66">
        <f>O70</f>
        <v>233533.4</v>
      </c>
      <c r="Q70" s="6"/>
    </row>
    <row r="71" spans="1:1873" ht="63" customHeight="1" x14ac:dyDescent="0.35">
      <c r="A71" s="2" t="s">
        <v>128</v>
      </c>
      <c r="B71" s="8" t="s">
        <v>129</v>
      </c>
      <c r="C71" s="66">
        <f t="shared" si="16"/>
        <v>149661.79999999999</v>
      </c>
      <c r="D71" s="66">
        <f t="shared" si="18"/>
        <v>149661.79999999999</v>
      </c>
      <c r="E71" s="66">
        <f t="shared" si="17"/>
        <v>40100.6</v>
      </c>
      <c r="F71" s="66">
        <v>73346.100000000006</v>
      </c>
      <c r="G71" s="66">
        <f t="shared" si="8"/>
        <v>73346.100000000006</v>
      </c>
      <c r="H71" s="66">
        <v>40100.6</v>
      </c>
      <c r="I71" s="66">
        <v>76315.7</v>
      </c>
      <c r="J71" s="66">
        <f t="shared" si="13"/>
        <v>76315.7</v>
      </c>
      <c r="K71" s="5"/>
      <c r="L71" s="9">
        <v>0</v>
      </c>
      <c r="M71" s="6">
        <f>L71</f>
        <v>0</v>
      </c>
      <c r="N71" s="6"/>
      <c r="O71" s="9">
        <v>0</v>
      </c>
      <c r="P71" s="6">
        <v>0</v>
      </c>
      <c r="Q71" s="6"/>
    </row>
    <row r="72" spans="1:1873" ht="63" customHeight="1" x14ac:dyDescent="0.35">
      <c r="A72" s="2" t="s">
        <v>130</v>
      </c>
      <c r="B72" s="8" t="s">
        <v>147</v>
      </c>
      <c r="C72" s="66">
        <f t="shared" si="16"/>
        <v>0</v>
      </c>
      <c r="D72" s="66">
        <f t="shared" si="18"/>
        <v>34104.400000000001</v>
      </c>
      <c r="E72" s="66"/>
      <c r="F72" s="66"/>
      <c r="G72" s="66">
        <v>34104.400000000001</v>
      </c>
      <c r="H72" s="66"/>
      <c r="I72" s="66"/>
      <c r="J72" s="66"/>
      <c r="K72" s="5"/>
      <c r="L72" s="9"/>
      <c r="M72" s="6"/>
      <c r="N72" s="6"/>
      <c r="O72" s="9"/>
      <c r="P72" s="6"/>
      <c r="Q72" s="6"/>
    </row>
    <row r="73" spans="1:1873" ht="96.75" customHeight="1" x14ac:dyDescent="0.35">
      <c r="A73" s="2" t="s">
        <v>132</v>
      </c>
      <c r="B73" s="8" t="s">
        <v>131</v>
      </c>
      <c r="C73" s="66">
        <f t="shared" si="16"/>
        <v>191815.8</v>
      </c>
      <c r="D73" s="66">
        <f t="shared" si="18"/>
        <v>191815.8</v>
      </c>
      <c r="E73" s="66">
        <f t="shared" si="17"/>
        <v>25775.7</v>
      </c>
      <c r="F73" s="66">
        <v>191815.8</v>
      </c>
      <c r="G73" s="66">
        <f t="shared" si="8"/>
        <v>191815.8</v>
      </c>
      <c r="H73" s="66">
        <v>25775.7</v>
      </c>
      <c r="I73" s="9">
        <v>0</v>
      </c>
      <c r="J73" s="6">
        <f t="shared" si="13"/>
        <v>0</v>
      </c>
      <c r="K73" s="5"/>
      <c r="L73" s="9">
        <v>0</v>
      </c>
      <c r="M73" s="6">
        <f>L73</f>
        <v>0</v>
      </c>
      <c r="N73" s="6"/>
      <c r="O73" s="9">
        <v>0</v>
      </c>
      <c r="P73" s="6">
        <f>O73</f>
        <v>0</v>
      </c>
      <c r="Q73" s="6"/>
    </row>
    <row r="74" spans="1:1873" ht="63" customHeight="1" x14ac:dyDescent="0.35">
      <c r="A74" s="2" t="s">
        <v>134</v>
      </c>
      <c r="B74" s="8" t="s">
        <v>133</v>
      </c>
      <c r="C74" s="66">
        <f t="shared" si="16"/>
        <v>264990.5</v>
      </c>
      <c r="D74" s="66">
        <f t="shared" si="18"/>
        <v>264990.5</v>
      </c>
      <c r="E74" s="66">
        <f t="shared" si="17"/>
        <v>0</v>
      </c>
      <c r="F74" s="66">
        <v>264990.5</v>
      </c>
      <c r="G74" s="66">
        <f t="shared" si="8"/>
        <v>264990.5</v>
      </c>
      <c r="H74" s="6"/>
      <c r="I74" s="9">
        <v>0</v>
      </c>
      <c r="J74" s="6">
        <f t="shared" si="13"/>
        <v>0</v>
      </c>
      <c r="K74" s="5"/>
      <c r="L74" s="9">
        <v>0</v>
      </c>
      <c r="M74" s="6">
        <f>L74</f>
        <v>0</v>
      </c>
      <c r="N74" s="6"/>
      <c r="O74" s="9">
        <v>0</v>
      </c>
      <c r="P74" s="6">
        <f>O74</f>
        <v>0</v>
      </c>
      <c r="Q74" s="6"/>
    </row>
    <row r="75" spans="1:1873" ht="63" customHeight="1" x14ac:dyDescent="0.35">
      <c r="A75" s="2" t="s">
        <v>136</v>
      </c>
      <c r="B75" s="8" t="s">
        <v>135</v>
      </c>
      <c r="C75" s="66">
        <f>F75+I75+L75+O75</f>
        <v>0</v>
      </c>
      <c r="D75" s="66">
        <f t="shared" si="18"/>
        <v>2515.6</v>
      </c>
      <c r="E75" s="66">
        <f t="shared" si="17"/>
        <v>0</v>
      </c>
      <c r="F75" s="66"/>
      <c r="G75" s="66">
        <v>2515.6</v>
      </c>
      <c r="H75" s="6"/>
      <c r="I75" s="9"/>
      <c r="J75" s="6"/>
      <c r="K75" s="5"/>
      <c r="L75" s="9"/>
      <c r="M75" s="6"/>
      <c r="N75" s="6"/>
      <c r="O75" s="9"/>
      <c r="P75" s="6"/>
      <c r="Q75" s="6"/>
    </row>
    <row r="76" spans="1:1873" ht="63" customHeight="1" x14ac:dyDescent="0.35">
      <c r="A76" s="2" t="s">
        <v>146</v>
      </c>
      <c r="B76" s="8" t="s">
        <v>137</v>
      </c>
      <c r="C76" s="66">
        <f>F76+I76+L76+O76</f>
        <v>1456233.4</v>
      </c>
      <c r="D76" s="66">
        <f>G76+J76+M76+P76</f>
        <v>1456233.4</v>
      </c>
      <c r="E76" s="66">
        <f t="shared" si="17"/>
        <v>0</v>
      </c>
      <c r="F76" s="75"/>
      <c r="G76" s="66"/>
      <c r="H76" s="6"/>
      <c r="I76" s="66">
        <v>145623.4</v>
      </c>
      <c r="J76" s="66">
        <f>I76</f>
        <v>145623.4</v>
      </c>
      <c r="K76" s="5"/>
      <c r="L76" s="66">
        <v>655305</v>
      </c>
      <c r="M76" s="66">
        <f>L76</f>
        <v>655305</v>
      </c>
      <c r="N76" s="6"/>
      <c r="O76" s="66">
        <v>655305</v>
      </c>
      <c r="P76" s="66">
        <f>O76</f>
        <v>655305</v>
      </c>
      <c r="Q76" s="6"/>
    </row>
    <row r="77" spans="1:1873" s="17" customFormat="1" ht="20.25" x14ac:dyDescent="0.35">
      <c r="A77" s="10"/>
      <c r="B77" s="47" t="s">
        <v>138</v>
      </c>
      <c r="C77" s="19"/>
      <c r="D77" s="19"/>
      <c r="E77" s="19"/>
    </row>
    <row r="78" spans="1:1873" s="17" customFormat="1" ht="20.25" x14ac:dyDescent="0.35">
      <c r="A78" s="10"/>
      <c r="B78" s="47" t="s">
        <v>139</v>
      </c>
      <c r="C78" s="19"/>
      <c r="D78" s="19"/>
      <c r="E78" s="19"/>
    </row>
    <row r="79" spans="1:1873" s="17" customFormat="1" ht="20.25" x14ac:dyDescent="0.35">
      <c r="A79" s="10"/>
      <c r="B79" s="47"/>
      <c r="C79" s="19"/>
      <c r="D79" s="19"/>
      <c r="E79" s="19"/>
      <c r="H79" s="21"/>
    </row>
    <row r="80" spans="1:1873" s="17" customFormat="1" ht="20.25" x14ac:dyDescent="0.35">
      <c r="A80" s="10"/>
      <c r="B80" s="48" t="s">
        <v>140</v>
      </c>
      <c r="C80" s="19"/>
      <c r="D80" s="19"/>
      <c r="E80" s="19"/>
    </row>
    <row r="81" spans="1:8" s="17" customFormat="1" ht="20.25" x14ac:dyDescent="0.35">
      <c r="A81" s="10"/>
      <c r="B81" s="48" t="s">
        <v>141</v>
      </c>
      <c r="C81" s="19"/>
      <c r="D81" s="19"/>
      <c r="E81" s="19"/>
    </row>
    <row r="82" spans="1:8" s="17" customFormat="1" ht="20.25" x14ac:dyDescent="0.35">
      <c r="A82" s="10"/>
      <c r="B82" s="48" t="s">
        <v>142</v>
      </c>
      <c r="C82" s="19"/>
      <c r="D82" s="19"/>
      <c r="E82" s="19"/>
    </row>
    <row r="83" spans="1:8" s="17" customFormat="1" ht="20.25" x14ac:dyDescent="0.35">
      <c r="A83" s="10"/>
      <c r="B83" s="48" t="s">
        <v>143</v>
      </c>
      <c r="C83" s="19"/>
      <c r="D83" s="19"/>
      <c r="E83" s="19"/>
    </row>
    <row r="84" spans="1:8" s="17" customFormat="1" ht="20.25" x14ac:dyDescent="0.35">
      <c r="A84" s="10"/>
      <c r="B84" s="48" t="s">
        <v>144</v>
      </c>
      <c r="C84" s="19"/>
      <c r="D84" s="19"/>
      <c r="E84" s="19"/>
    </row>
    <row r="85" spans="1:8" s="17" customFormat="1" ht="20.25" x14ac:dyDescent="0.35">
      <c r="A85" s="10"/>
      <c r="B85" s="47"/>
      <c r="C85" s="19"/>
      <c r="D85" s="19"/>
      <c r="E85" s="19"/>
    </row>
    <row r="86" spans="1:8" s="17" customFormat="1" ht="20.25" x14ac:dyDescent="0.35">
      <c r="A86" s="10"/>
      <c r="B86" s="47"/>
      <c r="C86" s="49"/>
      <c r="D86" s="19"/>
      <c r="E86" s="19"/>
    </row>
    <row r="87" spans="1:8" s="17" customFormat="1" ht="20.25" x14ac:dyDescent="0.35">
      <c r="A87" s="10"/>
      <c r="B87" s="47"/>
      <c r="C87" s="49"/>
      <c r="D87" s="19"/>
      <c r="E87" s="19"/>
    </row>
    <row r="88" spans="1:8" x14ac:dyDescent="0.35">
      <c r="B88" s="51"/>
      <c r="C88" s="52"/>
    </row>
    <row r="89" spans="1:8" s="17" customFormat="1" ht="20.25" x14ac:dyDescent="0.35">
      <c r="A89" s="10"/>
      <c r="B89" s="47"/>
      <c r="C89" s="19"/>
      <c r="D89" s="19"/>
      <c r="E89" s="19"/>
    </row>
    <row r="90" spans="1:8" s="17" customFormat="1" ht="20.25" x14ac:dyDescent="0.35">
      <c r="A90" s="55"/>
      <c r="B90" s="51"/>
      <c r="E90" s="53"/>
      <c r="H90" s="22"/>
    </row>
    <row r="91" spans="1:8" x14ac:dyDescent="0.35">
      <c r="B91" s="51"/>
    </row>
    <row r="92" spans="1:8" x14ac:dyDescent="0.35">
      <c r="B92" s="51"/>
    </row>
    <row r="93" spans="1:8" x14ac:dyDescent="0.35">
      <c r="B93" s="51"/>
    </row>
    <row r="94" spans="1:8" x14ac:dyDescent="0.35">
      <c r="B94" s="51"/>
    </row>
    <row r="95" spans="1:8" x14ac:dyDescent="0.35">
      <c r="B95" s="51"/>
    </row>
    <row r="96" spans="1:8" x14ac:dyDescent="0.35">
      <c r="B96" s="51"/>
    </row>
    <row r="97" spans="1:5" x14ac:dyDescent="0.35">
      <c r="B97" s="51"/>
    </row>
    <row r="98" spans="1:5" x14ac:dyDescent="0.35">
      <c r="B98" s="51"/>
    </row>
    <row r="99" spans="1:5" x14ac:dyDescent="0.35">
      <c r="B99" s="51"/>
    </row>
    <row r="100" spans="1:5" s="17" customFormat="1" ht="20.25" x14ac:dyDescent="0.35">
      <c r="A100" s="10"/>
      <c r="B100" s="19"/>
      <c r="C100" s="19"/>
      <c r="D100" s="19"/>
      <c r="E100" s="19"/>
    </row>
    <row r="101" spans="1:5" s="17" customFormat="1" ht="20.25" x14ac:dyDescent="0.35">
      <c r="A101" s="10"/>
      <c r="B101" s="19"/>
      <c r="C101" s="19"/>
      <c r="D101" s="19"/>
      <c r="E101" s="19"/>
    </row>
    <row r="102" spans="1:5" s="17" customFormat="1" ht="20.25" x14ac:dyDescent="0.35">
      <c r="A102" s="10"/>
      <c r="B102" s="19"/>
      <c r="C102" s="19"/>
      <c r="D102" s="19"/>
      <c r="E102" s="19"/>
    </row>
  </sheetData>
  <mergeCells count="12">
    <mergeCell ref="A9:B9"/>
    <mergeCell ref="A10:B10"/>
    <mergeCell ref="A16:B16"/>
    <mergeCell ref="B1:O1"/>
    <mergeCell ref="B2:O2"/>
    <mergeCell ref="B4:O4"/>
    <mergeCell ref="A7:B8"/>
    <mergeCell ref="C7:E7"/>
    <mergeCell ref="F7:H7"/>
    <mergeCell ref="I7:K7"/>
    <mergeCell ref="L7:N7"/>
    <mergeCell ref="O7:Q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arajin_eramsyak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2021-05-24T09:26:40Z</dcterms:modified>
</cp:coreProperties>
</file>